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I\OI NOVÝ ODBOR\VEŘEJNÉ ZAKÁZKY\2019\Reko parkoviště ul. U Zelené ratolesti I. etapa\PD\Soupis prací\"/>
    </mc:Choice>
  </mc:AlternateContent>
  <xr:revisionPtr revIDLastSave="0" documentId="13_ncr:1_{0499C13C-BA62-4846-94A6-708E18F552C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Položky!$A$1:$G$54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9" i="3" l="1"/>
  <c r="D21" i="1"/>
  <c r="D20" i="1"/>
  <c r="D19" i="1"/>
  <c r="D18" i="1"/>
  <c r="D17" i="1"/>
  <c r="D16" i="1"/>
  <c r="D15" i="1"/>
  <c r="BE53" i="3"/>
  <c r="BE54" i="3" s="1"/>
  <c r="I11" i="2" s="1"/>
  <c r="BD53" i="3"/>
  <c r="BD54" i="3" s="1"/>
  <c r="H11" i="2" s="1"/>
  <c r="BC53" i="3"/>
  <c r="BC54" i="3" s="1"/>
  <c r="G11" i="2" s="1"/>
  <c r="BB53" i="3"/>
  <c r="BB54" i="3" s="1"/>
  <c r="F11" i="2" s="1"/>
  <c r="G53" i="3"/>
  <c r="G54" i="3" s="1"/>
  <c r="B11" i="2"/>
  <c r="A11" i="2"/>
  <c r="C54" i="3"/>
  <c r="BE50" i="3"/>
  <c r="BD50" i="3"/>
  <c r="BC50" i="3"/>
  <c r="BB50" i="3"/>
  <c r="BA50" i="3"/>
  <c r="G50" i="3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BA41" i="3"/>
  <c r="G41" i="3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10" i="2"/>
  <c r="A10" i="2"/>
  <c r="C51" i="3"/>
  <c r="BE33" i="3"/>
  <c r="BE35" i="3" s="1"/>
  <c r="I9" i="2" s="1"/>
  <c r="BD33" i="3"/>
  <c r="BD35" i="3" s="1"/>
  <c r="H9" i="2" s="1"/>
  <c r="BC33" i="3"/>
  <c r="BC35" i="3" s="1"/>
  <c r="G9" i="2" s="1"/>
  <c r="BB33" i="3"/>
  <c r="BB35" i="3" s="1"/>
  <c r="F9" i="2" s="1"/>
  <c r="G33" i="3"/>
  <c r="G35" i="3" s="1"/>
  <c r="B9" i="2"/>
  <c r="A9" i="2"/>
  <c r="C35" i="3"/>
  <c r="BE30" i="3"/>
  <c r="BE31" i="3" s="1"/>
  <c r="I8" i="2" s="1"/>
  <c r="BD30" i="3"/>
  <c r="BD31" i="3" s="1"/>
  <c r="H8" i="2" s="1"/>
  <c r="BC30" i="3"/>
  <c r="BC31" i="3" s="1"/>
  <c r="G8" i="2" s="1"/>
  <c r="BB30" i="3"/>
  <c r="BB31" i="3" s="1"/>
  <c r="F8" i="2" s="1"/>
  <c r="G30" i="3"/>
  <c r="G31" i="3" s="1"/>
  <c r="B8" i="2"/>
  <c r="A8" i="2"/>
  <c r="C31" i="3"/>
  <c r="BE27" i="3"/>
  <c r="BD27" i="3"/>
  <c r="BC27" i="3"/>
  <c r="BB27" i="3"/>
  <c r="BA27" i="3"/>
  <c r="G27" i="3"/>
  <c r="BE26" i="3"/>
  <c r="BD26" i="3"/>
  <c r="BC26" i="3"/>
  <c r="BB26" i="3"/>
  <c r="G26" i="3"/>
  <c r="BA26" i="3" s="1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0" i="3"/>
  <c r="BD10" i="3"/>
  <c r="BC10" i="3"/>
  <c r="BB10" i="3"/>
  <c r="BA10" i="3"/>
  <c r="G10" i="3"/>
  <c r="BE9" i="3"/>
  <c r="BD9" i="3"/>
  <c r="BC9" i="3"/>
  <c r="BB9" i="3"/>
  <c r="G9" i="3"/>
  <c r="BA9" i="3" s="1"/>
  <c r="BE8" i="3"/>
  <c r="BD8" i="3"/>
  <c r="BC8" i="3"/>
  <c r="BB8" i="3"/>
  <c r="G8" i="3"/>
  <c r="B7" i="2"/>
  <c r="A7" i="2"/>
  <c r="C28" i="3"/>
  <c r="E4" i="3"/>
  <c r="C4" i="3"/>
  <c r="F3" i="3"/>
  <c r="C3" i="3"/>
  <c r="C2" i="2"/>
  <c r="C1" i="2"/>
  <c r="C33" i="1"/>
  <c r="F33" i="1" s="1"/>
  <c r="C9" i="1"/>
  <c r="G7" i="1"/>
  <c r="D2" i="1"/>
  <c r="C2" i="1"/>
  <c r="G28" i="3" l="1"/>
  <c r="BA33" i="3"/>
  <c r="BA35" i="3" s="1"/>
  <c r="E9" i="2" s="1"/>
  <c r="G51" i="3"/>
  <c r="BD28" i="3"/>
  <c r="H7" i="2" s="1"/>
  <c r="BA30" i="3"/>
  <c r="BA31" i="3" s="1"/>
  <c r="E8" i="2" s="1"/>
  <c r="BD51" i="3"/>
  <c r="H10" i="2" s="1"/>
  <c r="BC51" i="3"/>
  <c r="G10" i="2" s="1"/>
  <c r="BB51" i="3"/>
  <c r="F10" i="2" s="1"/>
  <c r="BC28" i="3"/>
  <c r="G7" i="2" s="1"/>
  <c r="BB28" i="3"/>
  <c r="F7" i="2" s="1"/>
  <c r="F12" i="2" s="1"/>
  <c r="C16" i="1" s="1"/>
  <c r="BA8" i="3"/>
  <c r="BA28" i="3" s="1"/>
  <c r="E7" i="2" s="1"/>
  <c r="BE28" i="3"/>
  <c r="I7" i="2" s="1"/>
  <c r="BA37" i="3"/>
  <c r="BA51" i="3" s="1"/>
  <c r="E10" i="2" s="1"/>
  <c r="BE51" i="3"/>
  <c r="I10" i="2" s="1"/>
  <c r="BA53" i="3"/>
  <c r="BA54" i="3" s="1"/>
  <c r="E11" i="2" s="1"/>
  <c r="H12" i="2"/>
  <c r="C17" i="1" s="1"/>
  <c r="G12" i="2" l="1"/>
  <c r="C18" i="1" s="1"/>
  <c r="I12" i="2"/>
  <c r="C21" i="1" s="1"/>
  <c r="E12" i="2"/>
  <c r="C15" i="1" l="1"/>
  <c r="C19" i="1" s="1"/>
  <c r="C22" i="1" s="1"/>
  <c r="G21" i="2"/>
  <c r="I21" i="2" s="1"/>
  <c r="G19" i="1" s="1"/>
  <c r="G17" i="2"/>
  <c r="I17" i="2" s="1"/>
  <c r="G20" i="2"/>
  <c r="I20" i="2" s="1"/>
  <c r="G18" i="1" s="1"/>
  <c r="G22" i="2"/>
  <c r="I22" i="2" s="1"/>
  <c r="G20" i="1" s="1"/>
  <c r="G18" i="2"/>
  <c r="I18" i="2" s="1"/>
  <c r="G16" i="1" s="1"/>
  <c r="G23" i="2"/>
  <c r="I23" i="2" s="1"/>
  <c r="G21" i="1" s="1"/>
  <c r="G19" i="2"/>
  <c r="I19" i="2" s="1"/>
  <c r="G17" i="1" s="1"/>
  <c r="G24" i="2"/>
  <c r="I24" i="2" s="1"/>
  <c r="H25" i="2" l="1"/>
  <c r="G23" i="1" s="1"/>
  <c r="G15" i="1"/>
  <c r="C23" i="1" l="1"/>
  <c r="F30" i="1" s="1"/>
  <c r="F31" i="1" s="1"/>
  <c r="F34" i="1" s="1"/>
  <c r="G22" i="1"/>
</calcChain>
</file>

<file path=xl/sharedStrings.xml><?xml version="1.0" encoding="utf-8"?>
<sst xmlns="http://schemas.openxmlformats.org/spreadsheetml/2006/main" count="239" uniqueCount="176">
  <si>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</si>
  <si>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</si>
  <si>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</si>
  <si>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</si>
  <si>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</si>
  <si>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</si>
  <si>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</si>
  <si>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</si>
  <si>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</si>
  <si>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</si>
  <si>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</si>
  <si>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</si>
  <si>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</si>
  <si>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</si>
  <si>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</si>
  <si>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</si>
  <si>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</si>
  <si>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</si>
  <si>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</si>
  <si>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</si>
  <si>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</si>
  <si>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</si>
  <si>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</si>
  <si>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</si>
  <si>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</si>
  <si>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</si>
  <si>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</si>
  <si>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</si>
  <si>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</si>
  <si>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</si>
  <si>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</si>
  <si>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</si>
  <si>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</si>
  <si>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</si>
  <si>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</si>
  <si>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</si>
  <si>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</si>
  <si>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</si>
  <si>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</si>
  <si>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</si>
  <si>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</si>
  <si>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</si>
  <si>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</si>
  <si>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</si>
  <si>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</si>
  <si>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</si>
  <si>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</si>
  <si>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</si>
  <si>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</si>
  <si>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</si>
  <si>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</si>
  <si>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</si>
  <si>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</si>
  <si>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</si>
  <si>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</si>
  <si>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</si>
  <si>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</si>
  <si>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</si>
  <si>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</si>
  <si>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</si>
  <si>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</si>
  <si>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</si>
  <si>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</si>
  <si>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</si>
  <si>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</si>
  <si>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</si>
  <si>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</si>
  <si>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</si>
  <si>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</si>
  <si>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</si>
  <si>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</si>
  <si>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</si>
  <si>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</si>
  <si>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</si>
  <si>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</si>
  <si>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</si>
  <si>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</si>
  <si>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</si>
  <si>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MěÚ-19-01</t>
  </si>
  <si>
    <t>01</t>
  </si>
  <si>
    <t>Vodovod</t>
  </si>
  <si>
    <t>119001421R00</t>
  </si>
  <si>
    <t xml:space="preserve">Dočasné zajištění kabelů - do počtu 3 kabelů </t>
  </si>
  <si>
    <t>m</t>
  </si>
  <si>
    <t>130001101R00</t>
  </si>
  <si>
    <t xml:space="preserve">Příplatek za ztížené hloubení v blízkosti vedení </t>
  </si>
  <si>
    <t>m3</t>
  </si>
  <si>
    <t>132201101R00</t>
  </si>
  <si>
    <t xml:space="preserve">Hloubení rýh šířky do 60 cm v hor.3 do 100 m3 </t>
  </si>
  <si>
    <t>pod vozovkou :22*0,6*1,4</t>
  </si>
  <si>
    <t>v terénu:4*0,6*1,85</t>
  </si>
  <si>
    <t>132201109R00</t>
  </si>
  <si>
    <t xml:space="preserve">Příplatek za lepivost - hloubení rýh 60 cm v hor.3 </t>
  </si>
  <si>
    <t>162201100U00</t>
  </si>
  <si>
    <t xml:space="preserve">Přemístění výkopku tř.1-4 -50m </t>
  </si>
  <si>
    <t>162701101R00</t>
  </si>
  <si>
    <t xml:space="preserve">Vodorovné přemístění výkopku z hor.1-4 do 6000 m </t>
  </si>
  <si>
    <t>22,92-14,34</t>
  </si>
  <si>
    <t>162702199R00</t>
  </si>
  <si>
    <t xml:space="preserve">Poplatek za skládku zeminy 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</si>
  <si>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</si>
  <si>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</si>
  <si>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</si>
  <si>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</si>
  <si>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174105111R00</t>
  </si>
  <si>
    <t xml:space="preserve">Zásyp sypaninou se zhutněním </t>
  </si>
  <si>
    <t>pod vozovkou:22*0,85*0,6</t>
  </si>
  <si>
    <t>v terénu:4*1,3*0,6</t>
  </si>
  <si>
    <t>175101101RT2</t>
  </si>
  <si>
    <t>Obsyp potrubí bez prohození sypaniny s dodáním štěrkopísku frakce 0 - 22 mm</t>
  </si>
  <si>
    <t>26*0,6*0,2</t>
  </si>
  <si>
    <t>26*0,2086</t>
  </si>
  <si>
    <t>182001111R00</t>
  </si>
  <si>
    <t xml:space="preserve">Plošná úprava terénu, nerovnosti do 10 cm v rovině </t>
  </si>
  <si>
    <t>m2</t>
  </si>
  <si>
    <t>101</t>
  </si>
  <si>
    <t xml:space="preserve">Vytyčení podzemního vedení inženýrských sítí </t>
  </si>
  <si>
    <t>kpl</t>
  </si>
  <si>
    <t>11</t>
  </si>
  <si>
    <t>Přípravné a přidružené práce</t>
  </si>
  <si>
    <t>110001</t>
  </si>
  <si>
    <t>Zabezpečení stavby bezpečnostní zábrany, osvětlení, značení</t>
  </si>
  <si>
    <t>45</t>
  </si>
  <si>
    <t>Podkladní a vedlejší konstrukce</t>
  </si>
  <si>
    <t>451572111R00</t>
  </si>
  <si>
    <t xml:space="preserve">Lože pod potrubí z kameniva těženého 0 - 4 mm </t>
  </si>
  <si>
    <t>26*0,6*0,15</t>
  </si>
  <si>
    <t>8</t>
  </si>
  <si>
    <t>Trubní vedení</t>
  </si>
  <si>
    <t>871241122R00</t>
  </si>
  <si>
    <t>Montáže armatury, spojky, příruby, šoupátka atd.</t>
  </si>
  <si>
    <t>871374121U00</t>
  </si>
  <si>
    <t xml:space="preserve">Montáž PE potrubí ve výkopu DN 250 </t>
  </si>
  <si>
    <t>892381111R00</t>
  </si>
  <si>
    <t xml:space="preserve">Tlaková zkouška vodovodního potrubí DN 350 </t>
  </si>
  <si>
    <t>892381112R11</t>
  </si>
  <si>
    <t xml:space="preserve">Dezinfekce vodovodního potrubí DN 250 </t>
  </si>
  <si>
    <t>892381113R12</t>
  </si>
  <si>
    <t xml:space="preserve">Laboratorní rozbor vody </t>
  </si>
  <si>
    <t>28613864</t>
  </si>
  <si>
    <t>Trubka tlaková PE-RC-DN250-PN16</t>
  </si>
  <si>
    <t>422990401</t>
  </si>
  <si>
    <t>kus</t>
  </si>
  <si>
    <t>422990402</t>
  </si>
  <si>
    <t>Synoflex spojka 250</t>
  </si>
  <si>
    <t>422990403</t>
  </si>
  <si>
    <t>Šoupě E přírubové krátké PN 16</t>
  </si>
  <si>
    <t>422990404</t>
  </si>
  <si>
    <t>Souprava zemní teleskopická</t>
  </si>
  <si>
    <t>422990405</t>
  </si>
  <si>
    <t>Poklop uliční šoupátkový KASI LOGO HAWLE HAWLE VODA</t>
  </si>
  <si>
    <t>422990406</t>
  </si>
  <si>
    <t>Podkladní deska UNI</t>
  </si>
  <si>
    <t>422990407</t>
  </si>
  <si>
    <t>Ostatní materiál těsnění, spojovací materiál apod.</t>
  </si>
  <si>
    <t>99</t>
  </si>
  <si>
    <t>Staveništní přesun hmot</t>
  </si>
  <si>
    <t>998271301R00</t>
  </si>
  <si>
    <t xml:space="preserve">Přesun hmot pro kanalizace, otevř. výkop </t>
  </si>
  <si>
    <t>t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</si>
  <si>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</si>
  <si>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</si>
  <si>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</si>
  <si>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</si>
  <si>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</si>
  <si>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</si>
  <si>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</si>
  <si>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</si>
  <si>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MěÚ Český Krumlov</t>
  </si>
  <si>
    <t>ing. Oto Šrámek</t>
  </si>
  <si>
    <t>VÝKAZ VÝMĚR</t>
  </si>
  <si>
    <t>Synoflex s přírubou PN 16, 250 PN16</t>
  </si>
  <si>
    <t>Elektrospojka PE 100 SDR11 PN16 250</t>
  </si>
  <si>
    <t>422990408</t>
  </si>
  <si>
    <t>Výměna vodovodu - parkoviště ul. U Zelené ratolesti</t>
  </si>
  <si>
    <t>Předmětem rozpočtu stavebních prací je výměna 24 bm vodovodního potrubí DN 250 na parkovišti v ul. u Zelené ratolesti, Plešivec, Český Krumlov. Předmětem rozpočtu nejsou zemní práce do hloubky 450 mm od horní nivelety krytu komunikace. Tyto práce jsou již zahrnuty v ceně komunikace.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</si>
</sst>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8.28515625" customWidth="1"/>
    <col min="4" max="4" width="14.7109375" customWidth="1"/>
    <col min="5" max="5" width="18.710937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1</v>
      </c>
      <c r="D2" s="5" t="str">
        <f>Rekapitulace!G2</f>
        <v>Vodovod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>
        <v>0</v>
      </c>
      <c r="O6" s="22"/>
    </row>
    <row r="7" spans="1:57" ht="12.95" customHeight="1" x14ac:dyDescent="0.2">
      <c r="A7" s="23" t="s">
        <v>78</v>
      </c>
      <c r="B7" s="24"/>
      <c r="C7" s="25" t="s">
        <v>174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03"/>
      <c r="D8" s="203"/>
      <c r="E8" s="204"/>
      <c r="F8" s="29" t="s">
        <v>12</v>
      </c>
      <c r="G8" s="30"/>
      <c r="H8" s="31"/>
      <c r="I8" s="32"/>
    </row>
    <row r="9" spans="1:57" x14ac:dyDescent="0.2">
      <c r="A9" s="28" t="s">
        <v>13</v>
      </c>
      <c r="B9" s="11"/>
      <c r="C9" s="203">
        <f>Projektant</f>
        <v>0</v>
      </c>
      <c r="D9" s="203"/>
      <c r="E9" s="204"/>
      <c r="F9" s="11"/>
      <c r="G9" s="33"/>
      <c r="H9" s="34"/>
    </row>
    <row r="10" spans="1:57" x14ac:dyDescent="0.2">
      <c r="A10" s="28" t="s">
        <v>14</v>
      </c>
      <c r="B10" s="11"/>
      <c r="C10" s="203" t="s">
        <v>168</v>
      </c>
      <c r="D10" s="203"/>
      <c r="E10" s="203"/>
      <c r="F10" s="35"/>
      <c r="G10" s="36"/>
      <c r="H10" s="37"/>
    </row>
    <row r="11" spans="1:57" ht="13.5" customHeight="1" x14ac:dyDescent="0.2">
      <c r="A11" s="28" t="s">
        <v>15</v>
      </c>
      <c r="B11" s="11"/>
      <c r="C11" s="203"/>
      <c r="D11" s="203"/>
      <c r="E11" s="203"/>
      <c r="F11" s="38" t="s">
        <v>16</v>
      </c>
      <c r="G11" s="39" t="s">
        <v>78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17</v>
      </c>
      <c r="B12" s="9"/>
      <c r="C12" s="205" t="s">
        <v>169</v>
      </c>
      <c r="D12" s="205"/>
      <c r="E12" s="205"/>
      <c r="F12" s="42" t="s">
        <v>18</v>
      </c>
      <c r="G12" s="43"/>
      <c r="H12" s="34"/>
    </row>
    <row r="13" spans="1:57" ht="28.5" customHeight="1" thickBot="1" x14ac:dyDescent="0.25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 t="str">
        <f>Rekapitulace!A17</f>
        <v>Ztížené výrobní podmínky</v>
      </c>
      <c r="E15" s="57"/>
      <c r="F15" s="58"/>
      <c r="G15" s="55">
        <f>Rekapitulace!I17</f>
        <v>0</v>
      </c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8" t="str">
        <f>Rekapitulace!A18</f>
        <v>Oborová přirážka</v>
      </c>
      <c r="E16" s="59"/>
      <c r="F16" s="60"/>
      <c r="G16" s="55">
        <f>Rekapitulace!I18</f>
        <v>0</v>
      </c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8" t="str">
        <f>Rekapitulace!A19</f>
        <v>Přesun stavebních kapacit</v>
      </c>
      <c r="E17" s="59"/>
      <c r="F17" s="60"/>
      <c r="G17" s="55">
        <f>Rekapitulace!I19</f>
        <v>0</v>
      </c>
    </row>
    <row r="18" spans="1:7" ht="15.95" customHeight="1" x14ac:dyDescent="0.2">
      <c r="A18" s="61" t="s">
        <v>27</v>
      </c>
      <c r="B18" s="62" t="s">
        <v>28</v>
      </c>
      <c r="C18" s="55">
        <f>Dodavka</f>
        <v>0</v>
      </c>
      <c r="D18" s="8" t="str">
        <f>Rekapitulace!A20</f>
        <v>Mimostaveništní doprava</v>
      </c>
      <c r="E18" s="59"/>
      <c r="F18" s="60"/>
      <c r="G18" s="55">
        <f>Rekapitulace!I20</f>
        <v>0</v>
      </c>
    </row>
    <row r="19" spans="1:7" ht="15.95" customHeight="1" x14ac:dyDescent="0.2">
      <c r="A19" s="63" t="s">
        <v>29</v>
      </c>
      <c r="B19" s="54"/>
      <c r="C19" s="55">
        <f>SUM(C15:C18)</f>
        <v>0</v>
      </c>
      <c r="D19" s="8" t="str">
        <f>Rekapitulace!A21</f>
        <v>Zařízení staveniště</v>
      </c>
      <c r="E19" s="59"/>
      <c r="F19" s="60"/>
      <c r="G19" s="55">
        <f>Rekapitulace!I21</f>
        <v>0</v>
      </c>
    </row>
    <row r="20" spans="1:7" ht="15.95" customHeight="1" x14ac:dyDescent="0.2">
      <c r="A20" s="63"/>
      <c r="B20" s="54"/>
      <c r="C20" s="55"/>
      <c r="D20" s="8" t="str">
        <f>Rekapitulace!A22</f>
        <v>Provoz investora</v>
      </c>
      <c r="E20" s="59"/>
      <c r="F20" s="60"/>
      <c r="G20" s="55">
        <f>Rekapitulace!I22</f>
        <v>0</v>
      </c>
    </row>
    <row r="21" spans="1:7" ht="15.95" customHeight="1" x14ac:dyDescent="0.2">
      <c r="A21" s="63" t="s">
        <v>30</v>
      </c>
      <c r="B21" s="54"/>
      <c r="C21" s="55">
        <f>HZS</f>
        <v>0</v>
      </c>
      <c r="D21" s="8" t="str">
        <f>Rekapitulace!A23</f>
        <v>Kompletační činnost (IČD)</v>
      </c>
      <c r="E21" s="59"/>
      <c r="F21" s="60"/>
      <c r="G21" s="55">
        <f>Rekapitulace!I23</f>
        <v>0</v>
      </c>
    </row>
    <row r="22" spans="1:7" ht="15.95" customHeight="1" x14ac:dyDescent="0.2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 x14ac:dyDescent="0.25">
      <c r="A23" s="206" t="s">
        <v>33</v>
      </c>
      <c r="B23" s="207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 x14ac:dyDescent="0.2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42</v>
      </c>
      <c r="B30" s="85"/>
      <c r="C30" s="86">
        <v>21</v>
      </c>
      <c r="D30" s="85" t="s">
        <v>43</v>
      </c>
      <c r="E30" s="87"/>
      <c r="F30" s="208">
        <f>C23-F32</f>
        <v>0</v>
      </c>
      <c r="G30" s="209"/>
    </row>
    <row r="31" spans="1:7" x14ac:dyDescent="0.2">
      <c r="A31" s="84" t="s">
        <v>44</v>
      </c>
      <c r="B31" s="85"/>
      <c r="C31" s="86">
        <v>21</v>
      </c>
      <c r="D31" s="85" t="s">
        <v>45</v>
      </c>
      <c r="E31" s="87"/>
      <c r="F31" s="208">
        <f>ROUND(PRODUCT(F30,C31/100),0)</f>
        <v>0</v>
      </c>
      <c r="G31" s="209"/>
    </row>
    <row r="32" spans="1:7" x14ac:dyDescent="0.2">
      <c r="A32" s="84" t="s">
        <v>42</v>
      </c>
      <c r="B32" s="85"/>
      <c r="C32" s="86">
        <v>21</v>
      </c>
      <c r="D32" s="85" t="s">
        <v>45</v>
      </c>
      <c r="E32" s="87"/>
      <c r="F32" s="208">
        <v>0</v>
      </c>
      <c r="G32" s="209"/>
    </row>
    <row r="33" spans="1:8" x14ac:dyDescent="0.2">
      <c r="A33" s="84" t="s">
        <v>44</v>
      </c>
      <c r="B33" s="88"/>
      <c r="C33" s="89">
        <f>SazbaDPH2</f>
        <v>21</v>
      </c>
      <c r="D33" s="85" t="s">
        <v>45</v>
      </c>
      <c r="E33" s="60"/>
      <c r="F33" s="208">
        <f>ROUND(PRODUCT(F32,C33/100),0)</f>
        <v>0</v>
      </c>
      <c r="G33" s="209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210">
        <f>ROUND(SUM(F30:F33),0)</f>
        <v>0</v>
      </c>
      <c r="G34" s="211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202" t="s">
        <v>175</v>
      </c>
      <c r="C37" s="202"/>
      <c r="D37" s="202"/>
      <c r="E37" s="202"/>
      <c r="F37" s="202"/>
      <c r="G37" s="202"/>
      <c r="H37" t="s">
        <v>5</v>
      </c>
    </row>
    <row r="38" spans="1:8" ht="12.75" customHeight="1" x14ac:dyDescent="0.2">
      <c r="A38" s="95"/>
      <c r="B38" s="202"/>
      <c r="C38" s="202"/>
      <c r="D38" s="202"/>
      <c r="E38" s="202"/>
      <c r="F38" s="202"/>
      <c r="G38" s="202"/>
      <c r="H38" t="s">
        <v>5</v>
      </c>
    </row>
    <row r="39" spans="1:8" x14ac:dyDescent="0.2">
      <c r="A39" s="95"/>
      <c r="B39" s="202"/>
      <c r="C39" s="202"/>
      <c r="D39" s="202"/>
      <c r="E39" s="202"/>
      <c r="F39" s="202"/>
      <c r="G39" s="202"/>
      <c r="H39" t="s">
        <v>5</v>
      </c>
    </row>
    <row r="40" spans="1:8" x14ac:dyDescent="0.2">
      <c r="A40" s="95"/>
      <c r="B40" s="202"/>
      <c r="C40" s="202"/>
      <c r="D40" s="202"/>
      <c r="E40" s="202"/>
      <c r="F40" s="202"/>
      <c r="G40" s="202"/>
      <c r="H40" t="s">
        <v>5</v>
      </c>
    </row>
    <row r="41" spans="1:8" x14ac:dyDescent="0.2">
      <c r="A41" s="95"/>
      <c r="B41" s="202"/>
      <c r="C41" s="202"/>
      <c r="D41" s="202"/>
      <c r="E41" s="202"/>
      <c r="F41" s="202"/>
      <c r="G41" s="202"/>
      <c r="H41" t="s">
        <v>5</v>
      </c>
    </row>
    <row r="42" spans="1:8" x14ac:dyDescent="0.2">
      <c r="A42" s="95"/>
      <c r="B42" s="202"/>
      <c r="C42" s="202"/>
      <c r="D42" s="202"/>
      <c r="E42" s="202"/>
      <c r="F42" s="202"/>
      <c r="G42" s="202"/>
      <c r="H42" t="s">
        <v>5</v>
      </c>
    </row>
    <row r="43" spans="1:8" x14ac:dyDescent="0.2">
      <c r="A43" s="95"/>
      <c r="B43" s="202"/>
      <c r="C43" s="202"/>
      <c r="D43" s="202"/>
      <c r="E43" s="202"/>
      <c r="F43" s="202"/>
      <c r="G43" s="202"/>
      <c r="H43" t="s">
        <v>5</v>
      </c>
    </row>
    <row r="44" spans="1:8" x14ac:dyDescent="0.2">
      <c r="A44" s="95"/>
      <c r="B44" s="202"/>
      <c r="C44" s="202"/>
      <c r="D44" s="202"/>
      <c r="E44" s="202"/>
      <c r="F44" s="202"/>
      <c r="G44" s="202"/>
      <c r="H44" t="s">
        <v>5</v>
      </c>
    </row>
    <row r="45" spans="1:8" ht="0.75" customHeight="1" x14ac:dyDescent="0.2">
      <c r="A45" s="95"/>
      <c r="B45" s="202"/>
      <c r="C45" s="202"/>
      <c r="D45" s="202"/>
      <c r="E45" s="202"/>
      <c r="F45" s="202"/>
      <c r="G45" s="202"/>
      <c r="H45" t="s">
        <v>5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6"/>
  <sheetViews>
    <sheetView workbookViewId="0">
      <selection activeCell="M18" sqref="M18"/>
    </sheetView>
  </sheetViews>
  <sheetFormatPr defaultRowHeight="12.75" x14ac:dyDescent="0.2"/>
  <cols>
    <col min="1" max="1" width="5.85546875" customWidth="1"/>
    <col min="2" max="2" width="6.140625" customWidth="1"/>
    <col min="3" max="3" width="16.28515625" customWidth="1"/>
    <col min="4" max="4" width="21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2" t="s">
        <v>48</v>
      </c>
      <c r="B1" s="213"/>
      <c r="C1" s="96" t="str">
        <f>CONCATENATE(cislostavby," ",nazevstavby)</f>
        <v>MěÚ-19-01 Výměna vodovodu - parkoviště ul. U Zelené ratolesti</v>
      </c>
      <c r="D1" s="97"/>
      <c r="E1" s="98"/>
      <c r="F1" s="97"/>
      <c r="G1" s="99" t="s">
        <v>49</v>
      </c>
      <c r="H1" s="100">
        <v>1</v>
      </c>
      <c r="I1" s="101"/>
    </row>
    <row r="2" spans="1:57" ht="13.5" thickBot="1" x14ac:dyDescent="0.25">
      <c r="A2" s="214" t="s">
        <v>50</v>
      </c>
      <c r="B2" s="215"/>
      <c r="C2" s="102" t="str">
        <f>CONCATENATE(cisloobjektu," ",nazevobjektu)</f>
        <v>01 Vodovod</v>
      </c>
      <c r="D2" s="103"/>
      <c r="E2" s="104"/>
      <c r="F2" s="103"/>
      <c r="G2" s="216" t="s">
        <v>80</v>
      </c>
      <c r="H2" s="217"/>
      <c r="I2" s="218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57" s="34" customFormat="1" x14ac:dyDescent="0.2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Položky!BA28</f>
        <v>0</v>
      </c>
      <c r="F7" s="199">
        <f>Položky!BB28</f>
        <v>0</v>
      </c>
      <c r="G7" s="199">
        <f>Položky!BC28</f>
        <v>0</v>
      </c>
      <c r="H7" s="199">
        <f>Položky!BD28</f>
        <v>0</v>
      </c>
      <c r="I7" s="200">
        <f>Položky!BE28</f>
        <v>0</v>
      </c>
    </row>
    <row r="8" spans="1:57" s="34" customFormat="1" x14ac:dyDescent="0.2">
      <c r="A8" s="197" t="str">
        <f>Položky!B29</f>
        <v>11</v>
      </c>
      <c r="B8" s="114" t="str">
        <f>Položky!C29</f>
        <v>Přípravné a přidružené práce</v>
      </c>
      <c r="C8" s="65"/>
      <c r="D8" s="115"/>
      <c r="E8" s="198">
        <f>Položky!BA31</f>
        <v>0</v>
      </c>
      <c r="F8" s="199">
        <f>Položky!BB31</f>
        <v>0</v>
      </c>
      <c r="G8" s="199">
        <f>Položky!BC31</f>
        <v>0</v>
      </c>
      <c r="H8" s="199">
        <f>Položky!BD31</f>
        <v>0</v>
      </c>
      <c r="I8" s="200">
        <f>Položky!BE31</f>
        <v>0</v>
      </c>
    </row>
    <row r="9" spans="1:57" s="34" customFormat="1" x14ac:dyDescent="0.2">
      <c r="A9" s="197" t="str">
        <f>Položky!B32</f>
        <v>45</v>
      </c>
      <c r="B9" s="114" t="str">
        <f>Položky!C32</f>
        <v>Podkladní a vedlejší konstrukce</v>
      </c>
      <c r="C9" s="65"/>
      <c r="D9" s="115"/>
      <c r="E9" s="198">
        <f>Položky!BA35</f>
        <v>0</v>
      </c>
      <c r="F9" s="199">
        <f>Položky!BB35</f>
        <v>0</v>
      </c>
      <c r="G9" s="199">
        <f>Položky!BC35</f>
        <v>0</v>
      </c>
      <c r="H9" s="199">
        <f>Položky!BD35</f>
        <v>0</v>
      </c>
      <c r="I9" s="200">
        <f>Položky!BE35</f>
        <v>0</v>
      </c>
    </row>
    <row r="10" spans="1:57" s="34" customFormat="1" x14ac:dyDescent="0.2">
      <c r="A10" s="197" t="str">
        <f>Položky!B36</f>
        <v>8</v>
      </c>
      <c r="B10" s="114" t="str">
        <f>Položky!C36</f>
        <v>Trubní vedení</v>
      </c>
      <c r="C10" s="65"/>
      <c r="D10" s="115"/>
      <c r="E10" s="198">
        <f>Položky!BA51</f>
        <v>0</v>
      </c>
      <c r="F10" s="199">
        <f>Položky!BB51</f>
        <v>0</v>
      </c>
      <c r="G10" s="199">
        <f>Položky!BC51</f>
        <v>0</v>
      </c>
      <c r="H10" s="199">
        <f>Položky!BD51</f>
        <v>0</v>
      </c>
      <c r="I10" s="200">
        <f>Položky!BE51</f>
        <v>0</v>
      </c>
    </row>
    <row r="11" spans="1:57" s="34" customFormat="1" ht="13.5" thickBot="1" x14ac:dyDescent="0.25">
      <c r="A11" s="197" t="str">
        <f>Položky!B52</f>
        <v>99</v>
      </c>
      <c r="B11" s="114" t="str">
        <f>Položky!C52</f>
        <v>Staveništní přesun hmot</v>
      </c>
      <c r="C11" s="65"/>
      <c r="D11" s="115"/>
      <c r="E11" s="198">
        <f>Položky!BA54</f>
        <v>0</v>
      </c>
      <c r="F11" s="199">
        <f>Položky!BB54</f>
        <v>0</v>
      </c>
      <c r="G11" s="199">
        <f>Položky!BC54</f>
        <v>0</v>
      </c>
      <c r="H11" s="199">
        <f>Položky!BD54</f>
        <v>0</v>
      </c>
      <c r="I11" s="200">
        <f>Položky!BE54</f>
        <v>0</v>
      </c>
    </row>
    <row r="12" spans="1:57" s="122" customFormat="1" ht="13.5" thickBot="1" x14ac:dyDescent="0.25">
      <c r="A12" s="116"/>
      <c r="B12" s="117" t="s">
        <v>57</v>
      </c>
      <c r="C12" s="117"/>
      <c r="D12" s="118"/>
      <c r="E12" s="119">
        <f>SUM(E7:E11)</f>
        <v>0</v>
      </c>
      <c r="F12" s="120">
        <f>SUM(F7:F11)</f>
        <v>0</v>
      </c>
      <c r="G12" s="120">
        <f>SUM(G7:G11)</f>
        <v>0</v>
      </c>
      <c r="H12" s="120">
        <f>SUM(H7:H11)</f>
        <v>0</v>
      </c>
      <c r="I12" s="121">
        <f>SUM(I7:I11)</f>
        <v>0</v>
      </c>
    </row>
    <row r="13" spans="1:57" x14ac:dyDescent="0.2">
      <c r="A13" s="65"/>
      <c r="B13" s="65"/>
      <c r="C13" s="65"/>
      <c r="D13" s="65"/>
      <c r="E13" s="65"/>
      <c r="F13" s="65"/>
      <c r="G13" s="65"/>
      <c r="H13" s="65"/>
      <c r="I13" s="65"/>
    </row>
    <row r="14" spans="1:57" ht="19.5" customHeight="1" x14ac:dyDescent="0.25">
      <c r="A14" s="106" t="s">
        <v>58</v>
      </c>
      <c r="B14" s="106"/>
      <c r="C14" s="106"/>
      <c r="D14" s="106"/>
      <c r="E14" s="106"/>
      <c r="F14" s="106"/>
      <c r="G14" s="123"/>
      <c r="H14" s="106"/>
      <c r="I14" s="106"/>
      <c r="BA14" s="40"/>
      <c r="BB14" s="40"/>
      <c r="BC14" s="40"/>
      <c r="BD14" s="40"/>
      <c r="BE14" s="40"/>
    </row>
    <row r="15" spans="1:57" ht="13.5" thickBot="1" x14ac:dyDescent="0.25">
      <c r="A15" s="76"/>
      <c r="B15" s="76"/>
      <c r="C15" s="76"/>
      <c r="D15" s="76"/>
      <c r="E15" s="76"/>
      <c r="F15" s="76"/>
      <c r="G15" s="76"/>
      <c r="H15" s="76"/>
      <c r="I15" s="76"/>
    </row>
    <row r="16" spans="1:57" x14ac:dyDescent="0.2">
      <c r="A16" s="70" t="s">
        <v>59</v>
      </c>
      <c r="B16" s="71"/>
      <c r="C16" s="71"/>
      <c r="D16" s="124"/>
      <c r="E16" s="125" t="s">
        <v>60</v>
      </c>
      <c r="F16" s="126" t="s">
        <v>61</v>
      </c>
      <c r="G16" s="127" t="s">
        <v>62</v>
      </c>
      <c r="H16" s="128"/>
      <c r="I16" s="129" t="s">
        <v>60</v>
      </c>
    </row>
    <row r="17" spans="1:53" x14ac:dyDescent="0.2">
      <c r="A17" s="63" t="s">
        <v>160</v>
      </c>
      <c r="B17" s="54"/>
      <c r="C17" s="54"/>
      <c r="D17" s="130"/>
      <c r="E17" s="131">
        <v>0</v>
      </c>
      <c r="F17" s="132"/>
      <c r="G17" s="133">
        <f t="shared" ref="G17:G24" si="0">CHOOSE(BA17+1,HSV+PSV,HSV+PSV+Mont,HSV+PSV+Dodavka+Mont,HSV,PSV,Mont,Dodavka,Mont+Dodavka,0)</f>
        <v>0</v>
      </c>
      <c r="H17" s="134"/>
      <c r="I17" s="135">
        <f t="shared" ref="I17:I24" si="1">E17+F17*G17/100</f>
        <v>0</v>
      </c>
      <c r="BA17">
        <v>0</v>
      </c>
    </row>
    <row r="18" spans="1:53" x14ac:dyDescent="0.2">
      <c r="A18" s="63" t="s">
        <v>161</v>
      </c>
      <c r="B18" s="54"/>
      <c r="C18" s="54"/>
      <c r="D18" s="130"/>
      <c r="E18" s="131">
        <v>0</v>
      </c>
      <c r="F18" s="132"/>
      <c r="G18" s="133">
        <f t="shared" si="0"/>
        <v>0</v>
      </c>
      <c r="H18" s="134"/>
      <c r="I18" s="135">
        <f t="shared" si="1"/>
        <v>0</v>
      </c>
      <c r="BA18">
        <v>0</v>
      </c>
    </row>
    <row r="19" spans="1:53" x14ac:dyDescent="0.2">
      <c r="A19" s="63" t="s">
        <v>162</v>
      </c>
      <c r="B19" s="54"/>
      <c r="C19" s="54"/>
      <c r="D19" s="130"/>
      <c r="E19" s="131">
        <v>0</v>
      </c>
      <c r="F19" s="132"/>
      <c r="G19" s="133">
        <f t="shared" si="0"/>
        <v>0</v>
      </c>
      <c r="H19" s="134"/>
      <c r="I19" s="135">
        <f t="shared" si="1"/>
        <v>0</v>
      </c>
      <c r="BA19">
        <v>0</v>
      </c>
    </row>
    <row r="20" spans="1:53" x14ac:dyDescent="0.2">
      <c r="A20" s="63" t="s">
        <v>163</v>
      </c>
      <c r="B20" s="54"/>
      <c r="C20" s="54"/>
      <c r="D20" s="130"/>
      <c r="E20" s="131">
        <v>0</v>
      </c>
      <c r="F20" s="132"/>
      <c r="G20" s="133">
        <f t="shared" si="0"/>
        <v>0</v>
      </c>
      <c r="H20" s="134"/>
      <c r="I20" s="135">
        <f t="shared" si="1"/>
        <v>0</v>
      </c>
      <c r="BA20">
        <v>0</v>
      </c>
    </row>
    <row r="21" spans="1:53" x14ac:dyDescent="0.2">
      <c r="A21" s="63" t="s">
        <v>164</v>
      </c>
      <c r="B21" s="54"/>
      <c r="C21" s="54"/>
      <c r="D21" s="130"/>
      <c r="E21" s="131">
        <v>0</v>
      </c>
      <c r="F21" s="132"/>
      <c r="G21" s="133">
        <f t="shared" si="0"/>
        <v>0</v>
      </c>
      <c r="H21" s="134"/>
      <c r="I21" s="135">
        <f t="shared" si="1"/>
        <v>0</v>
      </c>
      <c r="BA21">
        <v>1</v>
      </c>
    </row>
    <row r="22" spans="1:53" x14ac:dyDescent="0.2">
      <c r="A22" s="63" t="s">
        <v>165</v>
      </c>
      <c r="B22" s="54"/>
      <c r="C22" s="54"/>
      <c r="D22" s="130"/>
      <c r="E22" s="131">
        <v>0</v>
      </c>
      <c r="F22" s="132"/>
      <c r="G22" s="133">
        <f t="shared" si="0"/>
        <v>0</v>
      </c>
      <c r="H22" s="134"/>
      <c r="I22" s="135">
        <f t="shared" si="1"/>
        <v>0</v>
      </c>
      <c r="BA22">
        <v>1</v>
      </c>
    </row>
    <row r="23" spans="1:53" x14ac:dyDescent="0.2">
      <c r="A23" s="63" t="s">
        <v>166</v>
      </c>
      <c r="B23" s="54"/>
      <c r="C23" s="54"/>
      <c r="D23" s="130"/>
      <c r="E23" s="131">
        <v>0</v>
      </c>
      <c r="F23" s="132"/>
      <c r="G23" s="133">
        <f t="shared" si="0"/>
        <v>0</v>
      </c>
      <c r="H23" s="134"/>
      <c r="I23" s="135">
        <f t="shared" si="1"/>
        <v>0</v>
      </c>
      <c r="BA23">
        <v>2</v>
      </c>
    </row>
    <row r="24" spans="1:53" x14ac:dyDescent="0.2">
      <c r="A24" s="63" t="s">
        <v>167</v>
      </c>
      <c r="B24" s="54"/>
      <c r="C24" s="54"/>
      <c r="D24" s="130"/>
      <c r="E24" s="131">
        <v>0</v>
      </c>
      <c r="F24" s="132"/>
      <c r="G24" s="133">
        <f t="shared" si="0"/>
        <v>0</v>
      </c>
      <c r="H24" s="134"/>
      <c r="I24" s="135">
        <f t="shared" si="1"/>
        <v>0</v>
      </c>
      <c r="BA24">
        <v>2</v>
      </c>
    </row>
    <row r="25" spans="1:53" ht="13.5" thickBot="1" x14ac:dyDescent="0.25">
      <c r="A25" s="136"/>
      <c r="B25" s="137" t="s">
        <v>63</v>
      </c>
      <c r="C25" s="138"/>
      <c r="D25" s="139"/>
      <c r="E25" s="140"/>
      <c r="F25" s="141"/>
      <c r="G25" s="141"/>
      <c r="H25" s="219">
        <f>SUM(I17:I24)</f>
        <v>0</v>
      </c>
      <c r="I25" s="220"/>
    </row>
    <row r="27" spans="1:53" x14ac:dyDescent="0.2">
      <c r="B27" s="122"/>
      <c r="F27" s="142"/>
      <c r="G27" s="143"/>
      <c r="H27" s="143"/>
      <c r="I27" s="144"/>
    </row>
    <row r="28" spans="1:53" x14ac:dyDescent="0.2"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</sheetData>
  <mergeCells count="4">
    <mergeCell ref="A1:B1"/>
    <mergeCell ref="A2:B2"/>
    <mergeCell ref="G2:I2"/>
    <mergeCell ref="H25:I25"/>
  </mergeCells>
  <pageMargins left="0.25" right="0.25" top="0.75" bottom="0.75" header="0.3" footer="0.3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27"/>
  <sheetViews>
    <sheetView showGridLines="0" showZeros="0" zoomScaleNormal="100" workbookViewId="0">
      <selection sqref="A1:G1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59.5703125" style="145" bestFit="1" customWidth="1"/>
    <col min="4" max="4" width="5.42578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3" t="s">
        <v>64</v>
      </c>
      <c r="B1" s="223"/>
      <c r="C1" s="223"/>
      <c r="D1" s="223"/>
      <c r="E1" s="223"/>
      <c r="F1" s="223"/>
      <c r="G1" s="223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12" t="s">
        <v>48</v>
      </c>
      <c r="B3" s="213"/>
      <c r="C3" s="96" t="str">
        <f>CONCATENATE(cislostavby," ",nazevstavby)</f>
        <v>MěÚ-19-01 Výměna vodovodu - parkoviště ul. U Zelené ratolesti</v>
      </c>
      <c r="D3" s="97"/>
      <c r="E3" s="150" t="s">
        <v>65</v>
      </c>
      <c r="F3" s="151">
        <f>Rekapitulace!H1</f>
        <v>1</v>
      </c>
      <c r="G3" s="152"/>
    </row>
    <row r="4" spans="1:104" ht="13.5" thickBot="1" x14ac:dyDescent="0.25">
      <c r="A4" s="224" t="s">
        <v>50</v>
      </c>
      <c r="B4" s="215"/>
      <c r="C4" s="102" t="str">
        <f>CONCATENATE(cisloobjektu," ",nazevobjektu)</f>
        <v>01 Vodovod</v>
      </c>
      <c r="D4" s="103"/>
      <c r="E4" s="225" t="str">
        <f>Rekapitulace!G2</f>
        <v>Vodovod</v>
      </c>
      <c r="F4" s="226"/>
      <c r="G4" s="227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 x14ac:dyDescent="0.2">
      <c r="A7" s="160" t="s">
        <v>73</v>
      </c>
      <c r="B7" s="161" t="s">
        <v>74</v>
      </c>
      <c r="C7" s="162" t="s">
        <v>75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81</v>
      </c>
      <c r="C8" s="170" t="s">
        <v>82</v>
      </c>
      <c r="D8" s="171" t="s">
        <v>83</v>
      </c>
      <c r="E8" s="172">
        <v>4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3.6909999999999998E-2</v>
      </c>
    </row>
    <row r="9" spans="1:104" x14ac:dyDescent="0.2">
      <c r="A9" s="168">
        <v>2</v>
      </c>
      <c r="B9" s="169" t="s">
        <v>84</v>
      </c>
      <c r="C9" s="170" t="s">
        <v>85</v>
      </c>
      <c r="D9" s="171" t="s">
        <v>86</v>
      </c>
      <c r="E9" s="172">
        <v>2</v>
      </c>
      <c r="F9" s="172"/>
      <c r="G9" s="173">
        <f>E9*F9</f>
        <v>0</v>
      </c>
      <c r="O9" s="167">
        <v>2</v>
      </c>
      <c r="AA9" s="145">
        <v>1</v>
      </c>
      <c r="AB9" s="145">
        <v>1</v>
      </c>
      <c r="AC9" s="145">
        <v>1</v>
      </c>
      <c r="AZ9" s="145">
        <v>1</v>
      </c>
      <c r="BA9" s="145">
        <f>IF(AZ9=1,G9,0)</f>
        <v>0</v>
      </c>
      <c r="BB9" s="145">
        <f>IF(AZ9=2,G9,0)</f>
        <v>0</v>
      </c>
      <c r="BC9" s="145">
        <f>IF(AZ9=3,G9,0)</f>
        <v>0</v>
      </c>
      <c r="BD9" s="145">
        <f>IF(AZ9=4,G9,0)</f>
        <v>0</v>
      </c>
      <c r="BE9" s="145">
        <f>IF(AZ9=5,G9,0)</f>
        <v>0</v>
      </c>
      <c r="CA9" s="174">
        <v>1</v>
      </c>
      <c r="CB9" s="174">
        <v>1</v>
      </c>
      <c r="CZ9" s="145">
        <v>0</v>
      </c>
    </row>
    <row r="10" spans="1:104" x14ac:dyDescent="0.2">
      <c r="A10" s="168">
        <v>3</v>
      </c>
      <c r="B10" s="169" t="s">
        <v>87</v>
      </c>
      <c r="C10" s="170" t="s">
        <v>88</v>
      </c>
      <c r="D10" s="171" t="s">
        <v>86</v>
      </c>
      <c r="E10" s="172">
        <v>22.92</v>
      </c>
      <c r="F10" s="172"/>
      <c r="G10" s="173">
        <f>E10*F10</f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1</v>
      </c>
      <c r="CZ10" s="145">
        <v>0</v>
      </c>
    </row>
    <row r="11" spans="1:104" x14ac:dyDescent="0.2">
      <c r="A11" s="175"/>
      <c r="B11" s="177"/>
      <c r="C11" s="221" t="s">
        <v>89</v>
      </c>
      <c r="D11" s="222"/>
      <c r="E11" s="178">
        <v>18.48</v>
      </c>
      <c r="F11" s="179"/>
      <c r="G11" s="180"/>
      <c r="M11" s="176" t="s">
        <v>89</v>
      </c>
      <c r="O11" s="167"/>
    </row>
    <row r="12" spans="1:104" x14ac:dyDescent="0.2">
      <c r="A12" s="175"/>
      <c r="B12" s="177"/>
      <c r="C12" s="221" t="s">
        <v>90</v>
      </c>
      <c r="D12" s="222"/>
      <c r="E12" s="178">
        <v>4.4400000000000004</v>
      </c>
      <c r="F12" s="179"/>
      <c r="G12" s="180"/>
      <c r="M12" s="176" t="s">
        <v>90</v>
      </c>
      <c r="O12" s="167"/>
    </row>
    <row r="13" spans="1:104" x14ac:dyDescent="0.2">
      <c r="A13" s="168">
        <v>4</v>
      </c>
      <c r="B13" s="169" t="s">
        <v>91</v>
      </c>
      <c r="C13" s="170" t="s">
        <v>92</v>
      </c>
      <c r="D13" s="171" t="s">
        <v>86</v>
      </c>
      <c r="E13" s="172">
        <v>22.92</v>
      </c>
      <c r="F13" s="172"/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0</v>
      </c>
    </row>
    <row r="14" spans="1:104" x14ac:dyDescent="0.2">
      <c r="A14" s="168">
        <v>5</v>
      </c>
      <c r="B14" s="169" t="s">
        <v>93</v>
      </c>
      <c r="C14" s="170" t="s">
        <v>94</v>
      </c>
      <c r="D14" s="171" t="s">
        <v>86</v>
      </c>
      <c r="E14" s="172">
        <v>14.34</v>
      </c>
      <c r="F14" s="172"/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0</v>
      </c>
    </row>
    <row r="15" spans="1:104" x14ac:dyDescent="0.2">
      <c r="A15" s="168">
        <v>6</v>
      </c>
      <c r="B15" s="169" t="s">
        <v>95</v>
      </c>
      <c r="C15" s="170" t="s">
        <v>96</v>
      </c>
      <c r="D15" s="171" t="s">
        <v>86</v>
      </c>
      <c r="E15" s="172">
        <v>8.58</v>
      </c>
      <c r="F15" s="172"/>
      <c r="G15" s="173">
        <f>E15*F15</f>
        <v>0</v>
      </c>
      <c r="O15" s="167">
        <v>2</v>
      </c>
      <c r="AA15" s="145">
        <v>1</v>
      </c>
      <c r="AB15" s="145">
        <v>1</v>
      </c>
      <c r="AC15" s="145">
        <v>1</v>
      </c>
      <c r="AZ15" s="145">
        <v>1</v>
      </c>
      <c r="BA15" s="145">
        <f>IF(AZ15=1,G15,0)</f>
        <v>0</v>
      </c>
      <c r="BB15" s="145">
        <f>IF(AZ15=2,G15,0)</f>
        <v>0</v>
      </c>
      <c r="BC15" s="145">
        <f>IF(AZ15=3,G15,0)</f>
        <v>0</v>
      </c>
      <c r="BD15" s="145">
        <f>IF(AZ15=4,G15,0)</f>
        <v>0</v>
      </c>
      <c r="BE15" s="145">
        <f>IF(AZ15=5,G15,0)</f>
        <v>0</v>
      </c>
      <c r="CA15" s="174">
        <v>1</v>
      </c>
      <c r="CB15" s="174">
        <v>1</v>
      </c>
      <c r="CZ15" s="145">
        <v>0</v>
      </c>
    </row>
    <row r="16" spans="1:104" x14ac:dyDescent="0.2">
      <c r="A16" s="175"/>
      <c r="B16" s="177"/>
      <c r="C16" s="221" t="s">
        <v>97</v>
      </c>
      <c r="D16" s="222"/>
      <c r="E16" s="178">
        <v>8.58</v>
      </c>
      <c r="F16" s="179"/>
      <c r="G16" s="180"/>
      <c r="M16" s="176" t="s">
        <v>97</v>
      </c>
      <c r="O16" s="167"/>
    </row>
    <row r="17" spans="1:104" x14ac:dyDescent="0.2">
      <c r="A17" s="168">
        <v>7</v>
      </c>
      <c r="B17" s="169" t="s">
        <v>98</v>
      </c>
      <c r="C17" s="170" t="s">
        <v>99</v>
      </c>
      <c r="D17" s="171" t="s">
        <v>86</v>
      </c>
      <c r="E17" s="172">
        <v>8.58</v>
      </c>
      <c r="F17" s="172"/>
      <c r="G17" s="173">
        <f>E17*F17</f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4">
        <v>1</v>
      </c>
      <c r="CB17" s="174">
        <v>1</v>
      </c>
      <c r="CZ17" s="145">
        <v>0</v>
      </c>
    </row>
    <row r="18" spans="1:104" x14ac:dyDescent="0.2">
      <c r="A18" s="168">
        <v>8</v>
      </c>
      <c r="B18" s="169" t="s">
        <v>100</v>
      </c>
      <c r="C18" s="170" t="s">
        <v>101</v>
      </c>
      <c r="D18" s="171" t="s">
        <v>86</v>
      </c>
      <c r="E18" s="172">
        <v>8.58</v>
      </c>
      <c r="F18" s="172"/>
      <c r="G18" s="173">
        <f>E18*F18</f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</v>
      </c>
      <c r="CB18" s="174">
        <v>1</v>
      </c>
      <c r="CZ18" s="145">
        <v>0</v>
      </c>
    </row>
    <row r="19" spans="1:104" x14ac:dyDescent="0.2">
      <c r="A19" s="168">
        <v>9</v>
      </c>
      <c r="B19" s="169" t="s">
        <v>102</v>
      </c>
      <c r="C19" s="170" t="s">
        <v>103</v>
      </c>
      <c r="D19" s="171" t="s">
        <v>86</v>
      </c>
      <c r="E19" s="172">
        <v>8.58</v>
      </c>
      <c r="F19" s="172"/>
      <c r="G19" s="173">
        <f>E19*F19</f>
        <v>0</v>
      </c>
      <c r="O19" s="167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1</v>
      </c>
      <c r="CZ19" s="145">
        <v>0</v>
      </c>
    </row>
    <row r="20" spans="1:104" x14ac:dyDescent="0.2">
      <c r="A20" s="168">
        <v>10</v>
      </c>
      <c r="B20" s="169" t="s">
        <v>104</v>
      </c>
      <c r="C20" s="170" t="s">
        <v>105</v>
      </c>
      <c r="D20" s="171" t="s">
        <v>86</v>
      </c>
      <c r="E20" s="172">
        <v>14.34</v>
      </c>
      <c r="F20" s="172"/>
      <c r="G20" s="173">
        <f>E20*F20</f>
        <v>0</v>
      </c>
      <c r="O20" s="167">
        <v>2</v>
      </c>
      <c r="AA20" s="145">
        <v>1</v>
      </c>
      <c r="AB20" s="145">
        <v>1</v>
      </c>
      <c r="AC20" s="145">
        <v>1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</v>
      </c>
      <c r="CB20" s="174">
        <v>1</v>
      </c>
      <c r="CZ20" s="145">
        <v>0</v>
      </c>
    </row>
    <row r="21" spans="1:104" x14ac:dyDescent="0.2">
      <c r="A21" s="175"/>
      <c r="B21" s="177"/>
      <c r="C21" s="221" t="s">
        <v>106</v>
      </c>
      <c r="D21" s="222"/>
      <c r="E21" s="178">
        <v>11.22</v>
      </c>
      <c r="F21" s="179"/>
      <c r="G21" s="180"/>
      <c r="M21" s="176" t="s">
        <v>106</v>
      </c>
      <c r="O21" s="167"/>
    </row>
    <row r="22" spans="1:104" x14ac:dyDescent="0.2">
      <c r="A22" s="175"/>
      <c r="B22" s="177"/>
      <c r="C22" s="221" t="s">
        <v>107</v>
      </c>
      <c r="D22" s="222"/>
      <c r="E22" s="178">
        <v>3.12</v>
      </c>
      <c r="F22" s="179"/>
      <c r="G22" s="180"/>
      <c r="M22" s="176" t="s">
        <v>107</v>
      </c>
      <c r="O22" s="167"/>
    </row>
    <row r="23" spans="1:104" ht="22.5" x14ac:dyDescent="0.2">
      <c r="A23" s="168">
        <v>11</v>
      </c>
      <c r="B23" s="169" t="s">
        <v>108</v>
      </c>
      <c r="C23" s="170" t="s">
        <v>109</v>
      </c>
      <c r="D23" s="171" t="s">
        <v>86</v>
      </c>
      <c r="E23" s="172">
        <v>8.5435999999999996</v>
      </c>
      <c r="F23" s="172"/>
      <c r="G23" s="173">
        <f>E23*F23</f>
        <v>0</v>
      </c>
      <c r="O23" s="167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1</v>
      </c>
      <c r="CZ23" s="145">
        <v>1.7</v>
      </c>
    </row>
    <row r="24" spans="1:104" x14ac:dyDescent="0.2">
      <c r="A24" s="175"/>
      <c r="B24" s="177"/>
      <c r="C24" s="221" t="s">
        <v>110</v>
      </c>
      <c r="D24" s="222"/>
      <c r="E24" s="178">
        <v>3.12</v>
      </c>
      <c r="F24" s="179"/>
      <c r="G24" s="180"/>
      <c r="M24" s="176" t="s">
        <v>110</v>
      </c>
      <c r="O24" s="167"/>
    </row>
    <row r="25" spans="1:104" x14ac:dyDescent="0.2">
      <c r="A25" s="175"/>
      <c r="B25" s="177"/>
      <c r="C25" s="221" t="s">
        <v>111</v>
      </c>
      <c r="D25" s="222"/>
      <c r="E25" s="178">
        <v>5.4236000000000004</v>
      </c>
      <c r="F25" s="179"/>
      <c r="G25" s="180"/>
      <c r="M25" s="176" t="s">
        <v>111</v>
      </c>
      <c r="O25" s="167"/>
    </row>
    <row r="26" spans="1:104" x14ac:dyDescent="0.2">
      <c r="A26" s="168">
        <v>12</v>
      </c>
      <c r="B26" s="169" t="s">
        <v>112</v>
      </c>
      <c r="C26" s="170" t="s">
        <v>113</v>
      </c>
      <c r="D26" s="171" t="s">
        <v>114</v>
      </c>
      <c r="E26" s="172">
        <v>30</v>
      </c>
      <c r="F26" s="172"/>
      <c r="G26" s="173">
        <f>E26*F26</f>
        <v>0</v>
      </c>
      <c r="O26" s="167">
        <v>2</v>
      </c>
      <c r="AA26" s="145">
        <v>1</v>
      </c>
      <c r="AB26" s="145">
        <v>0</v>
      </c>
      <c r="AC26" s="145">
        <v>0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1</v>
      </c>
      <c r="CB26" s="174">
        <v>0</v>
      </c>
      <c r="CZ26" s="145">
        <v>0</v>
      </c>
    </row>
    <row r="27" spans="1:104" x14ac:dyDescent="0.2">
      <c r="A27" s="168">
        <v>13</v>
      </c>
      <c r="B27" s="169" t="s">
        <v>115</v>
      </c>
      <c r="C27" s="170" t="s">
        <v>116</v>
      </c>
      <c r="D27" s="171" t="s">
        <v>117</v>
      </c>
      <c r="E27" s="172">
        <v>1</v>
      </c>
      <c r="F27" s="172"/>
      <c r="G27" s="173">
        <f>E27*F27</f>
        <v>0</v>
      </c>
      <c r="O27" s="167">
        <v>2</v>
      </c>
      <c r="AA27" s="145">
        <v>12</v>
      </c>
      <c r="AB27" s="145">
        <v>0</v>
      </c>
      <c r="AC27" s="145">
        <v>1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4">
        <v>12</v>
      </c>
      <c r="CB27" s="174">
        <v>0</v>
      </c>
      <c r="CZ27" s="145">
        <v>0</v>
      </c>
    </row>
    <row r="28" spans="1:104" x14ac:dyDescent="0.2">
      <c r="A28" s="181"/>
      <c r="B28" s="182" t="s">
        <v>77</v>
      </c>
      <c r="C28" s="183" t="str">
        <f>CONCATENATE(B7," ",C7)</f>
        <v>1 Zemní práce</v>
      </c>
      <c r="D28" s="184"/>
      <c r="E28" s="185"/>
      <c r="F28" s="186"/>
      <c r="G28" s="187">
        <f>SUM(G7:G27)</f>
        <v>0</v>
      </c>
      <c r="O28" s="167">
        <v>4</v>
      </c>
      <c r="BA28" s="188">
        <f>SUM(BA7:BA27)</f>
        <v>0</v>
      </c>
      <c r="BB28" s="188">
        <f>SUM(BB7:BB27)</f>
        <v>0</v>
      </c>
      <c r="BC28" s="188">
        <f>SUM(BC7:BC27)</f>
        <v>0</v>
      </c>
      <c r="BD28" s="188">
        <f>SUM(BD7:BD27)</f>
        <v>0</v>
      </c>
      <c r="BE28" s="188">
        <f>SUM(BE7:BE27)</f>
        <v>0</v>
      </c>
    </row>
    <row r="29" spans="1:104" x14ac:dyDescent="0.2">
      <c r="A29" s="160" t="s">
        <v>73</v>
      </c>
      <c r="B29" s="161" t="s">
        <v>118</v>
      </c>
      <c r="C29" s="162" t="s">
        <v>119</v>
      </c>
      <c r="D29" s="163"/>
      <c r="E29" s="164"/>
      <c r="F29" s="164"/>
      <c r="G29" s="165"/>
      <c r="H29" s="166"/>
      <c r="I29" s="166"/>
      <c r="O29" s="167">
        <v>1</v>
      </c>
    </row>
    <row r="30" spans="1:104" ht="22.5" x14ac:dyDescent="0.2">
      <c r="A30" s="168">
        <v>14</v>
      </c>
      <c r="B30" s="169" t="s">
        <v>120</v>
      </c>
      <c r="C30" s="170" t="s">
        <v>121</v>
      </c>
      <c r="D30" s="171" t="s">
        <v>117</v>
      </c>
      <c r="E30" s="172">
        <v>1</v>
      </c>
      <c r="F30" s="172"/>
      <c r="G30" s="173">
        <f>E30*F30</f>
        <v>0</v>
      </c>
      <c r="O30" s="167">
        <v>2</v>
      </c>
      <c r="AA30" s="145">
        <v>12</v>
      </c>
      <c r="AB30" s="145">
        <v>0</v>
      </c>
      <c r="AC30" s="145">
        <v>2</v>
      </c>
      <c r="AZ30" s="145">
        <v>1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12</v>
      </c>
      <c r="CB30" s="174">
        <v>0</v>
      </c>
      <c r="CZ30" s="145">
        <v>0</v>
      </c>
    </row>
    <row r="31" spans="1:104" x14ac:dyDescent="0.2">
      <c r="A31" s="181"/>
      <c r="B31" s="182" t="s">
        <v>77</v>
      </c>
      <c r="C31" s="183" t="str">
        <f>CONCATENATE(B29," ",C29)</f>
        <v>11 Přípravné a přidružené práce</v>
      </c>
      <c r="D31" s="184"/>
      <c r="E31" s="185"/>
      <c r="F31" s="186"/>
      <c r="G31" s="187">
        <f>SUM(G29:G30)</f>
        <v>0</v>
      </c>
      <c r="O31" s="167">
        <v>4</v>
      </c>
      <c r="BA31" s="188">
        <f>SUM(BA29:BA30)</f>
        <v>0</v>
      </c>
      <c r="BB31" s="188">
        <f>SUM(BB29:BB30)</f>
        <v>0</v>
      </c>
      <c r="BC31" s="188">
        <f>SUM(BC29:BC30)</f>
        <v>0</v>
      </c>
      <c r="BD31" s="188">
        <f>SUM(BD29:BD30)</f>
        <v>0</v>
      </c>
      <c r="BE31" s="188">
        <f>SUM(BE29:BE30)</f>
        <v>0</v>
      </c>
    </row>
    <row r="32" spans="1:104" x14ac:dyDescent="0.2">
      <c r="A32" s="160" t="s">
        <v>73</v>
      </c>
      <c r="B32" s="161" t="s">
        <v>122</v>
      </c>
      <c r="C32" s="162" t="s">
        <v>123</v>
      </c>
      <c r="D32" s="163"/>
      <c r="E32" s="164"/>
      <c r="F32" s="164"/>
      <c r="G32" s="165"/>
      <c r="H32" s="166"/>
      <c r="I32" s="166"/>
      <c r="O32" s="167">
        <v>1</v>
      </c>
    </row>
    <row r="33" spans="1:104" x14ac:dyDescent="0.2">
      <c r="A33" s="168">
        <v>15</v>
      </c>
      <c r="B33" s="169" t="s">
        <v>124</v>
      </c>
      <c r="C33" s="170" t="s">
        <v>125</v>
      </c>
      <c r="D33" s="171" t="s">
        <v>86</v>
      </c>
      <c r="E33" s="172">
        <v>2.34</v>
      </c>
      <c r="F33" s="172"/>
      <c r="G33" s="173">
        <f>E33*F33</f>
        <v>0</v>
      </c>
      <c r="O33" s="167">
        <v>2</v>
      </c>
      <c r="AA33" s="145">
        <v>1</v>
      </c>
      <c r="AB33" s="145">
        <v>1</v>
      </c>
      <c r="AC33" s="145">
        <v>1</v>
      </c>
      <c r="AZ33" s="145">
        <v>1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</v>
      </c>
      <c r="CB33" s="174">
        <v>1</v>
      </c>
      <c r="CZ33" s="145">
        <v>1.891</v>
      </c>
    </row>
    <row r="34" spans="1:104" x14ac:dyDescent="0.2">
      <c r="A34" s="175"/>
      <c r="B34" s="177"/>
      <c r="C34" s="221" t="s">
        <v>126</v>
      </c>
      <c r="D34" s="222"/>
      <c r="E34" s="178">
        <v>2.34</v>
      </c>
      <c r="F34" s="179"/>
      <c r="G34" s="180"/>
      <c r="M34" s="176" t="s">
        <v>126</v>
      </c>
      <c r="O34" s="167"/>
    </row>
    <row r="35" spans="1:104" x14ac:dyDescent="0.2">
      <c r="A35" s="181"/>
      <c r="B35" s="182" t="s">
        <v>77</v>
      </c>
      <c r="C35" s="183" t="str">
        <f>CONCATENATE(B32," ",C32)</f>
        <v>45 Podkladní a vedlejší konstrukce</v>
      </c>
      <c r="D35" s="184"/>
      <c r="E35" s="185"/>
      <c r="F35" s="186"/>
      <c r="G35" s="187">
        <f>SUM(G32:G34)</f>
        <v>0</v>
      </c>
      <c r="O35" s="167">
        <v>4</v>
      </c>
      <c r="BA35" s="188">
        <f>SUM(BA32:BA34)</f>
        <v>0</v>
      </c>
      <c r="BB35" s="188">
        <f>SUM(BB32:BB34)</f>
        <v>0</v>
      </c>
      <c r="BC35" s="188">
        <f>SUM(BC32:BC34)</f>
        <v>0</v>
      </c>
      <c r="BD35" s="188">
        <f>SUM(BD32:BD34)</f>
        <v>0</v>
      </c>
      <c r="BE35" s="188">
        <f>SUM(BE32:BE34)</f>
        <v>0</v>
      </c>
    </row>
    <row r="36" spans="1:104" x14ac:dyDescent="0.2">
      <c r="A36" s="160" t="s">
        <v>73</v>
      </c>
      <c r="B36" s="161" t="s">
        <v>127</v>
      </c>
      <c r="C36" s="162" t="s">
        <v>128</v>
      </c>
      <c r="D36" s="163"/>
      <c r="E36" s="164"/>
      <c r="F36" s="164"/>
      <c r="G36" s="165"/>
      <c r="H36" s="166"/>
      <c r="I36" s="166"/>
      <c r="O36" s="167">
        <v>1</v>
      </c>
    </row>
    <row r="37" spans="1:104" x14ac:dyDescent="0.2">
      <c r="A37" s="168">
        <v>16</v>
      </c>
      <c r="B37" s="169" t="s">
        <v>129</v>
      </c>
      <c r="C37" s="170" t="s">
        <v>130</v>
      </c>
      <c r="D37" s="171" t="s">
        <v>117</v>
      </c>
      <c r="E37" s="172">
        <v>1</v>
      </c>
      <c r="F37" s="172"/>
      <c r="G37" s="173">
        <f t="shared" ref="G37:G50" si="0">E37*F37</f>
        <v>0</v>
      </c>
      <c r="O37" s="167">
        <v>2</v>
      </c>
      <c r="AA37" s="145">
        <v>1</v>
      </c>
      <c r="AB37" s="145">
        <v>1</v>
      </c>
      <c r="AC37" s="145">
        <v>1</v>
      </c>
      <c r="AZ37" s="145">
        <v>1</v>
      </c>
      <c r="BA37" s="145">
        <f t="shared" ref="BA37:BA50" si="1">IF(AZ37=1,G37,0)</f>
        <v>0</v>
      </c>
      <c r="BB37" s="145">
        <f t="shared" ref="BB37:BB50" si="2">IF(AZ37=2,G37,0)</f>
        <v>0</v>
      </c>
      <c r="BC37" s="145">
        <f t="shared" ref="BC37:BC50" si="3">IF(AZ37=3,G37,0)</f>
        <v>0</v>
      </c>
      <c r="BD37" s="145">
        <f t="shared" ref="BD37:BD50" si="4">IF(AZ37=4,G37,0)</f>
        <v>0</v>
      </c>
      <c r="BE37" s="145">
        <f t="shared" ref="BE37:BE50" si="5">IF(AZ37=5,G37,0)</f>
        <v>0</v>
      </c>
      <c r="CA37" s="174">
        <v>1</v>
      </c>
      <c r="CB37" s="174">
        <v>1</v>
      </c>
      <c r="CZ37" s="145">
        <v>0</v>
      </c>
    </row>
    <row r="38" spans="1:104" x14ac:dyDescent="0.2">
      <c r="A38" s="168">
        <v>17</v>
      </c>
      <c r="B38" s="169" t="s">
        <v>131</v>
      </c>
      <c r="C38" s="170" t="s">
        <v>132</v>
      </c>
      <c r="D38" s="171" t="s">
        <v>83</v>
      </c>
      <c r="E38" s="172">
        <v>24</v>
      </c>
      <c r="F38" s="172"/>
      <c r="G38" s="173">
        <f t="shared" si="0"/>
        <v>0</v>
      </c>
      <c r="O38" s="167">
        <v>2</v>
      </c>
      <c r="AA38" s="145">
        <v>1</v>
      </c>
      <c r="AB38" s="145">
        <v>1</v>
      </c>
      <c r="AC38" s="145">
        <v>1</v>
      </c>
      <c r="AZ38" s="145">
        <v>1</v>
      </c>
      <c r="BA38" s="145">
        <f t="shared" si="1"/>
        <v>0</v>
      </c>
      <c r="BB38" s="145">
        <f t="shared" si="2"/>
        <v>0</v>
      </c>
      <c r="BC38" s="145">
        <f t="shared" si="3"/>
        <v>0</v>
      </c>
      <c r="BD38" s="145">
        <f t="shared" si="4"/>
        <v>0</v>
      </c>
      <c r="BE38" s="145">
        <f t="shared" si="5"/>
        <v>0</v>
      </c>
      <c r="CA38" s="174">
        <v>1</v>
      </c>
      <c r="CB38" s="174">
        <v>1</v>
      </c>
      <c r="CZ38" s="145">
        <v>0</v>
      </c>
    </row>
    <row r="39" spans="1:104" x14ac:dyDescent="0.2">
      <c r="A39" s="168">
        <v>18</v>
      </c>
      <c r="B39" s="169" t="s">
        <v>133</v>
      </c>
      <c r="C39" s="170" t="s">
        <v>134</v>
      </c>
      <c r="D39" s="171" t="s">
        <v>83</v>
      </c>
      <c r="E39" s="172">
        <v>24</v>
      </c>
      <c r="F39" s="172"/>
      <c r="G39" s="173">
        <f t="shared" si="0"/>
        <v>0</v>
      </c>
      <c r="O39" s="167">
        <v>2</v>
      </c>
      <c r="AA39" s="145">
        <v>1</v>
      </c>
      <c r="AB39" s="145">
        <v>1</v>
      </c>
      <c r="AC39" s="145">
        <v>1</v>
      </c>
      <c r="AZ39" s="145">
        <v>1</v>
      </c>
      <c r="BA39" s="145">
        <f t="shared" si="1"/>
        <v>0</v>
      </c>
      <c r="BB39" s="145">
        <f t="shared" si="2"/>
        <v>0</v>
      </c>
      <c r="BC39" s="145">
        <f t="shared" si="3"/>
        <v>0</v>
      </c>
      <c r="BD39" s="145">
        <f t="shared" si="4"/>
        <v>0</v>
      </c>
      <c r="BE39" s="145">
        <f t="shared" si="5"/>
        <v>0</v>
      </c>
      <c r="CA39" s="174">
        <v>1</v>
      </c>
      <c r="CB39" s="174">
        <v>1</v>
      </c>
      <c r="CZ39" s="145">
        <v>0</v>
      </c>
    </row>
    <row r="40" spans="1:104" x14ac:dyDescent="0.2">
      <c r="A40" s="168">
        <v>19</v>
      </c>
      <c r="B40" s="169" t="s">
        <v>135</v>
      </c>
      <c r="C40" s="170" t="s">
        <v>136</v>
      </c>
      <c r="D40" s="171" t="s">
        <v>83</v>
      </c>
      <c r="E40" s="172">
        <v>24</v>
      </c>
      <c r="F40" s="172"/>
      <c r="G40" s="173">
        <f t="shared" si="0"/>
        <v>0</v>
      </c>
      <c r="O40" s="167">
        <v>2</v>
      </c>
      <c r="AA40" s="145">
        <v>1</v>
      </c>
      <c r="AB40" s="145">
        <v>0</v>
      </c>
      <c r="AC40" s="145">
        <v>0</v>
      </c>
      <c r="AZ40" s="145">
        <v>1</v>
      </c>
      <c r="BA40" s="145">
        <f t="shared" si="1"/>
        <v>0</v>
      </c>
      <c r="BB40" s="145">
        <f t="shared" si="2"/>
        <v>0</v>
      </c>
      <c r="BC40" s="145">
        <f t="shared" si="3"/>
        <v>0</v>
      </c>
      <c r="BD40" s="145">
        <f t="shared" si="4"/>
        <v>0</v>
      </c>
      <c r="BE40" s="145">
        <f t="shared" si="5"/>
        <v>0</v>
      </c>
      <c r="CA40" s="174">
        <v>1</v>
      </c>
      <c r="CB40" s="174">
        <v>0</v>
      </c>
      <c r="CZ40" s="145">
        <v>0</v>
      </c>
    </row>
    <row r="41" spans="1:104" x14ac:dyDescent="0.2">
      <c r="A41" s="168">
        <v>20</v>
      </c>
      <c r="B41" s="169" t="s">
        <v>137</v>
      </c>
      <c r="C41" s="170" t="s">
        <v>138</v>
      </c>
      <c r="D41" s="171" t="s">
        <v>117</v>
      </c>
      <c r="E41" s="172">
        <v>1</v>
      </c>
      <c r="F41" s="172"/>
      <c r="G41" s="173">
        <f t="shared" si="0"/>
        <v>0</v>
      </c>
      <c r="O41" s="167">
        <v>2</v>
      </c>
      <c r="AA41" s="145">
        <v>1</v>
      </c>
      <c r="AB41" s="145">
        <v>0</v>
      </c>
      <c r="AC41" s="145">
        <v>0</v>
      </c>
      <c r="AZ41" s="145">
        <v>1</v>
      </c>
      <c r="BA41" s="145">
        <f t="shared" si="1"/>
        <v>0</v>
      </c>
      <c r="BB41" s="145">
        <f t="shared" si="2"/>
        <v>0</v>
      </c>
      <c r="BC41" s="145">
        <f t="shared" si="3"/>
        <v>0</v>
      </c>
      <c r="BD41" s="145">
        <f t="shared" si="4"/>
        <v>0</v>
      </c>
      <c r="BE41" s="145">
        <f t="shared" si="5"/>
        <v>0</v>
      </c>
      <c r="CA41" s="174">
        <v>1</v>
      </c>
      <c r="CB41" s="174">
        <v>0</v>
      </c>
      <c r="CZ41" s="145">
        <v>0</v>
      </c>
    </row>
    <row r="42" spans="1:104" x14ac:dyDescent="0.2">
      <c r="A42" s="168">
        <v>21</v>
      </c>
      <c r="B42" s="169" t="s">
        <v>139</v>
      </c>
      <c r="C42" s="170" t="s">
        <v>140</v>
      </c>
      <c r="D42" s="171" t="s">
        <v>83</v>
      </c>
      <c r="E42" s="172">
        <v>24</v>
      </c>
      <c r="F42" s="172"/>
      <c r="G42" s="173">
        <f t="shared" si="0"/>
        <v>0</v>
      </c>
      <c r="O42" s="167">
        <v>2</v>
      </c>
      <c r="AA42" s="145">
        <v>3</v>
      </c>
      <c r="AB42" s="145">
        <v>1</v>
      </c>
      <c r="AC42" s="145">
        <v>28613864</v>
      </c>
      <c r="AZ42" s="145">
        <v>1</v>
      </c>
      <c r="BA42" s="145">
        <f t="shared" si="1"/>
        <v>0</v>
      </c>
      <c r="BB42" s="145">
        <f t="shared" si="2"/>
        <v>0</v>
      </c>
      <c r="BC42" s="145">
        <f t="shared" si="3"/>
        <v>0</v>
      </c>
      <c r="BD42" s="145">
        <f t="shared" si="4"/>
        <v>0</v>
      </c>
      <c r="BE42" s="145">
        <f t="shared" si="5"/>
        <v>0</v>
      </c>
      <c r="CA42" s="174">
        <v>3</v>
      </c>
      <c r="CB42" s="174">
        <v>1</v>
      </c>
      <c r="CZ42" s="145">
        <v>0.15359999999999999</v>
      </c>
    </row>
    <row r="43" spans="1:104" x14ac:dyDescent="0.2">
      <c r="A43" s="168">
        <v>22</v>
      </c>
      <c r="B43" s="169" t="s">
        <v>141</v>
      </c>
      <c r="C43" s="170" t="s">
        <v>171</v>
      </c>
      <c r="D43" s="171" t="s">
        <v>142</v>
      </c>
      <c r="E43" s="172">
        <v>2</v>
      </c>
      <c r="F43" s="172"/>
      <c r="G43" s="173">
        <f t="shared" si="0"/>
        <v>0</v>
      </c>
      <c r="O43" s="167">
        <v>2</v>
      </c>
      <c r="AA43" s="145">
        <v>3</v>
      </c>
      <c r="AB43" s="145">
        <v>1</v>
      </c>
      <c r="AC43" s="145">
        <v>422990401</v>
      </c>
      <c r="AZ43" s="145">
        <v>1</v>
      </c>
      <c r="BA43" s="145">
        <f t="shared" si="1"/>
        <v>0</v>
      </c>
      <c r="BB43" s="145">
        <f t="shared" si="2"/>
        <v>0</v>
      </c>
      <c r="BC43" s="145">
        <f t="shared" si="3"/>
        <v>0</v>
      </c>
      <c r="BD43" s="145">
        <f t="shared" si="4"/>
        <v>0</v>
      </c>
      <c r="BE43" s="145">
        <f t="shared" si="5"/>
        <v>0</v>
      </c>
      <c r="CA43" s="174">
        <v>3</v>
      </c>
      <c r="CB43" s="174">
        <v>1</v>
      </c>
      <c r="CZ43" s="145">
        <v>5.4999999999999997E-3</v>
      </c>
    </row>
    <row r="44" spans="1:104" x14ac:dyDescent="0.2">
      <c r="A44" s="168">
        <v>23</v>
      </c>
      <c r="B44" s="169" t="s">
        <v>143</v>
      </c>
      <c r="C44" s="170" t="s">
        <v>144</v>
      </c>
      <c r="D44" s="171" t="s">
        <v>76</v>
      </c>
      <c r="E44" s="172">
        <v>1</v>
      </c>
      <c r="F44" s="172"/>
      <c r="G44" s="173">
        <f t="shared" si="0"/>
        <v>0</v>
      </c>
      <c r="O44" s="167">
        <v>2</v>
      </c>
      <c r="AA44" s="145">
        <v>3</v>
      </c>
      <c r="AB44" s="145">
        <v>1</v>
      </c>
      <c r="AC44" s="145">
        <v>422990402</v>
      </c>
      <c r="AZ44" s="145">
        <v>1</v>
      </c>
      <c r="BA44" s="145">
        <f t="shared" si="1"/>
        <v>0</v>
      </c>
      <c r="BB44" s="145">
        <f t="shared" si="2"/>
        <v>0</v>
      </c>
      <c r="BC44" s="145">
        <f t="shared" si="3"/>
        <v>0</v>
      </c>
      <c r="BD44" s="145">
        <f t="shared" si="4"/>
        <v>0</v>
      </c>
      <c r="BE44" s="145">
        <f t="shared" si="5"/>
        <v>0</v>
      </c>
      <c r="CA44" s="174">
        <v>3</v>
      </c>
      <c r="CB44" s="174">
        <v>1</v>
      </c>
      <c r="CZ44" s="145">
        <v>5.4999999999999997E-3</v>
      </c>
    </row>
    <row r="45" spans="1:104" x14ac:dyDescent="0.2">
      <c r="A45" s="168">
        <v>24</v>
      </c>
      <c r="B45" s="169" t="s">
        <v>145</v>
      </c>
      <c r="C45" s="170" t="s">
        <v>146</v>
      </c>
      <c r="D45" s="171" t="s">
        <v>76</v>
      </c>
      <c r="E45" s="172">
        <v>1</v>
      </c>
      <c r="F45" s="172"/>
      <c r="G45" s="173">
        <f t="shared" si="0"/>
        <v>0</v>
      </c>
      <c r="O45" s="167">
        <v>2</v>
      </c>
      <c r="AA45" s="145">
        <v>3</v>
      </c>
      <c r="AB45" s="145">
        <v>1</v>
      </c>
      <c r="AC45" s="145">
        <v>422990403</v>
      </c>
      <c r="AZ45" s="145">
        <v>1</v>
      </c>
      <c r="BA45" s="145">
        <f t="shared" si="1"/>
        <v>0</v>
      </c>
      <c r="BB45" s="145">
        <f t="shared" si="2"/>
        <v>0</v>
      </c>
      <c r="BC45" s="145">
        <f t="shared" si="3"/>
        <v>0</v>
      </c>
      <c r="BD45" s="145">
        <f t="shared" si="4"/>
        <v>0</v>
      </c>
      <c r="BE45" s="145">
        <f t="shared" si="5"/>
        <v>0</v>
      </c>
      <c r="CA45" s="174">
        <v>3</v>
      </c>
      <c r="CB45" s="174">
        <v>1</v>
      </c>
      <c r="CZ45" s="145">
        <v>5.4999999999999997E-3</v>
      </c>
    </row>
    <row r="46" spans="1:104" x14ac:dyDescent="0.2">
      <c r="A46" s="168">
        <v>25</v>
      </c>
      <c r="B46" s="169" t="s">
        <v>147</v>
      </c>
      <c r="C46" s="170" t="s">
        <v>148</v>
      </c>
      <c r="D46" s="171" t="s">
        <v>76</v>
      </c>
      <c r="E46" s="172">
        <v>1</v>
      </c>
      <c r="F46" s="172"/>
      <c r="G46" s="173">
        <f t="shared" si="0"/>
        <v>0</v>
      </c>
      <c r="O46" s="167">
        <v>2</v>
      </c>
      <c r="AA46" s="145">
        <v>3</v>
      </c>
      <c r="AB46" s="145">
        <v>1</v>
      </c>
      <c r="AC46" s="145">
        <v>422990404</v>
      </c>
      <c r="AZ46" s="145">
        <v>1</v>
      </c>
      <c r="BA46" s="145">
        <f t="shared" si="1"/>
        <v>0</v>
      </c>
      <c r="BB46" s="145">
        <f t="shared" si="2"/>
        <v>0</v>
      </c>
      <c r="BC46" s="145">
        <f t="shared" si="3"/>
        <v>0</v>
      </c>
      <c r="BD46" s="145">
        <f t="shared" si="4"/>
        <v>0</v>
      </c>
      <c r="BE46" s="145">
        <f t="shared" si="5"/>
        <v>0</v>
      </c>
      <c r="CA46" s="174">
        <v>3</v>
      </c>
      <c r="CB46" s="174">
        <v>1</v>
      </c>
      <c r="CZ46" s="145">
        <v>5.4999999999999997E-3</v>
      </c>
    </row>
    <row r="47" spans="1:104" ht="22.5" x14ac:dyDescent="0.2">
      <c r="A47" s="168">
        <v>26</v>
      </c>
      <c r="B47" s="169" t="s">
        <v>149</v>
      </c>
      <c r="C47" s="170" t="s">
        <v>150</v>
      </c>
      <c r="D47" s="171" t="s">
        <v>76</v>
      </c>
      <c r="E47" s="172">
        <v>1</v>
      </c>
      <c r="F47" s="172"/>
      <c r="G47" s="173">
        <f t="shared" si="0"/>
        <v>0</v>
      </c>
      <c r="O47" s="167">
        <v>2</v>
      </c>
      <c r="AA47" s="145">
        <v>3</v>
      </c>
      <c r="AB47" s="145">
        <v>1</v>
      </c>
      <c r="AC47" s="145">
        <v>422990405</v>
      </c>
      <c r="AZ47" s="145">
        <v>1</v>
      </c>
      <c r="BA47" s="145">
        <f t="shared" si="1"/>
        <v>0</v>
      </c>
      <c r="BB47" s="145">
        <f t="shared" si="2"/>
        <v>0</v>
      </c>
      <c r="BC47" s="145">
        <f t="shared" si="3"/>
        <v>0</v>
      </c>
      <c r="BD47" s="145">
        <f t="shared" si="4"/>
        <v>0</v>
      </c>
      <c r="BE47" s="145">
        <f t="shared" si="5"/>
        <v>0</v>
      </c>
      <c r="CA47" s="174">
        <v>3</v>
      </c>
      <c r="CB47" s="174">
        <v>1</v>
      </c>
      <c r="CZ47" s="145">
        <v>5.4999999999999997E-3</v>
      </c>
    </row>
    <row r="48" spans="1:104" x14ac:dyDescent="0.2">
      <c r="A48" s="168">
        <v>27</v>
      </c>
      <c r="B48" s="169" t="s">
        <v>151</v>
      </c>
      <c r="C48" s="170" t="s">
        <v>152</v>
      </c>
      <c r="D48" s="171" t="s">
        <v>76</v>
      </c>
      <c r="E48" s="172">
        <v>1</v>
      </c>
      <c r="F48" s="172"/>
      <c r="G48" s="173">
        <f t="shared" si="0"/>
        <v>0</v>
      </c>
      <c r="O48" s="167">
        <v>2</v>
      </c>
      <c r="AA48" s="145">
        <v>3</v>
      </c>
      <c r="AB48" s="145">
        <v>1</v>
      </c>
      <c r="AC48" s="145">
        <v>422990406</v>
      </c>
      <c r="AZ48" s="145">
        <v>1</v>
      </c>
      <c r="BA48" s="145">
        <f t="shared" si="1"/>
        <v>0</v>
      </c>
      <c r="BB48" s="145">
        <f t="shared" si="2"/>
        <v>0</v>
      </c>
      <c r="BC48" s="145">
        <f t="shared" si="3"/>
        <v>0</v>
      </c>
      <c r="BD48" s="145">
        <f t="shared" si="4"/>
        <v>0</v>
      </c>
      <c r="BE48" s="145">
        <f t="shared" si="5"/>
        <v>0</v>
      </c>
      <c r="CA48" s="174">
        <v>3</v>
      </c>
      <c r="CB48" s="174">
        <v>1</v>
      </c>
      <c r="CZ48" s="145">
        <v>5.4999999999999997E-3</v>
      </c>
    </row>
    <row r="49" spans="1:104" x14ac:dyDescent="0.2">
      <c r="A49" s="168">
        <v>28</v>
      </c>
      <c r="B49" s="169" t="s">
        <v>153</v>
      </c>
      <c r="C49" s="170" t="s">
        <v>172</v>
      </c>
      <c r="D49" s="171" t="s">
        <v>76</v>
      </c>
      <c r="E49" s="172">
        <v>3</v>
      </c>
      <c r="F49" s="172"/>
      <c r="G49" s="173">
        <f t="shared" si="0"/>
        <v>0</v>
      </c>
      <c r="O49" s="167"/>
      <c r="CA49" s="174"/>
      <c r="CB49" s="174"/>
    </row>
    <row r="50" spans="1:104" x14ac:dyDescent="0.2">
      <c r="A50" s="168">
        <v>29</v>
      </c>
      <c r="B50" s="169" t="s">
        <v>173</v>
      </c>
      <c r="C50" s="170" t="s">
        <v>154</v>
      </c>
      <c r="D50" s="171" t="s">
        <v>117</v>
      </c>
      <c r="E50" s="172">
        <v>1</v>
      </c>
      <c r="F50" s="172"/>
      <c r="G50" s="173">
        <f t="shared" si="0"/>
        <v>0</v>
      </c>
      <c r="O50" s="167">
        <v>2</v>
      </c>
      <c r="AA50" s="145">
        <v>3</v>
      </c>
      <c r="AB50" s="145">
        <v>1</v>
      </c>
      <c r="AC50" s="145">
        <v>422990407</v>
      </c>
      <c r="AZ50" s="145">
        <v>1</v>
      </c>
      <c r="BA50" s="145">
        <f t="shared" si="1"/>
        <v>0</v>
      </c>
      <c r="BB50" s="145">
        <f t="shared" si="2"/>
        <v>0</v>
      </c>
      <c r="BC50" s="145">
        <f t="shared" si="3"/>
        <v>0</v>
      </c>
      <c r="BD50" s="145">
        <f t="shared" si="4"/>
        <v>0</v>
      </c>
      <c r="BE50" s="145">
        <f t="shared" si="5"/>
        <v>0</v>
      </c>
      <c r="CA50" s="174">
        <v>3</v>
      </c>
      <c r="CB50" s="174">
        <v>1</v>
      </c>
      <c r="CZ50" s="145">
        <v>5.4999999999999997E-3</v>
      </c>
    </row>
    <row r="51" spans="1:104" x14ac:dyDescent="0.2">
      <c r="A51" s="181"/>
      <c r="B51" s="182" t="s">
        <v>77</v>
      </c>
      <c r="C51" s="183" t="str">
        <f>CONCATENATE(B36," ",C36)</f>
        <v>8 Trubní vedení</v>
      </c>
      <c r="D51" s="184"/>
      <c r="E51" s="185"/>
      <c r="F51" s="186"/>
      <c r="G51" s="187">
        <f>SUM(G36:G50)</f>
        <v>0</v>
      </c>
      <c r="O51" s="167">
        <v>4</v>
      </c>
      <c r="BA51" s="188">
        <f>SUM(BA36:BA50)</f>
        <v>0</v>
      </c>
      <c r="BB51" s="188">
        <f>SUM(BB36:BB50)</f>
        <v>0</v>
      </c>
      <c r="BC51" s="188">
        <f>SUM(BC36:BC50)</f>
        <v>0</v>
      </c>
      <c r="BD51" s="188">
        <f>SUM(BD36:BD50)</f>
        <v>0</v>
      </c>
      <c r="BE51" s="188">
        <f>SUM(BE36:BE50)</f>
        <v>0</v>
      </c>
    </row>
    <row r="52" spans="1:104" x14ac:dyDescent="0.2">
      <c r="A52" s="160" t="s">
        <v>73</v>
      </c>
      <c r="B52" s="161" t="s">
        <v>155</v>
      </c>
      <c r="C52" s="162" t="s">
        <v>156</v>
      </c>
      <c r="D52" s="163"/>
      <c r="E52" s="164"/>
      <c r="F52" s="164"/>
      <c r="G52" s="165"/>
      <c r="H52" s="166"/>
      <c r="I52" s="166"/>
      <c r="O52" s="167">
        <v>1</v>
      </c>
    </row>
    <row r="53" spans="1:104" x14ac:dyDescent="0.2">
      <c r="A53" s="168">
        <v>30</v>
      </c>
      <c r="B53" s="169" t="s">
        <v>157</v>
      </c>
      <c r="C53" s="170" t="s">
        <v>158</v>
      </c>
      <c r="D53" s="171" t="s">
        <v>159</v>
      </c>
      <c r="E53" s="172">
        <v>22.9862</v>
      </c>
      <c r="F53" s="172"/>
      <c r="G53" s="173">
        <f>E53*F53</f>
        <v>0</v>
      </c>
      <c r="O53" s="167">
        <v>2</v>
      </c>
      <c r="AA53" s="145">
        <v>7</v>
      </c>
      <c r="AB53" s="145">
        <v>1</v>
      </c>
      <c r="AC53" s="145">
        <v>2</v>
      </c>
      <c r="AZ53" s="145">
        <v>1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7</v>
      </c>
      <c r="CB53" s="174">
        <v>1</v>
      </c>
      <c r="CZ53" s="145">
        <v>0</v>
      </c>
    </row>
    <row r="54" spans="1:104" x14ac:dyDescent="0.2">
      <c r="A54" s="181"/>
      <c r="B54" s="182" t="s">
        <v>77</v>
      </c>
      <c r="C54" s="183" t="str">
        <f>CONCATENATE(B52," ",C52)</f>
        <v>99 Staveništní přesun hmot</v>
      </c>
      <c r="D54" s="184"/>
      <c r="E54" s="185"/>
      <c r="F54" s="186"/>
      <c r="G54" s="187">
        <f>SUM(G52:G53)</f>
        <v>0</v>
      </c>
      <c r="O54" s="167">
        <v>4</v>
      </c>
      <c r="BA54" s="188">
        <f>SUM(BA52:BA53)</f>
        <v>0</v>
      </c>
      <c r="BB54" s="188">
        <f>SUM(BB52:BB53)</f>
        <v>0</v>
      </c>
      <c r="BC54" s="188">
        <f>SUM(BC52:BC53)</f>
        <v>0</v>
      </c>
      <c r="BD54" s="188">
        <f>SUM(BD52:BD53)</f>
        <v>0</v>
      </c>
      <c r="BE54" s="188">
        <f>SUM(BE52:BE53)</f>
        <v>0</v>
      </c>
    </row>
    <row r="55" spans="1:104" x14ac:dyDescent="0.2">
      <c r="E55" s="145"/>
    </row>
    <row r="56" spans="1:104" x14ac:dyDescent="0.2">
      <c r="E56" s="145"/>
    </row>
    <row r="57" spans="1:104" x14ac:dyDescent="0.2">
      <c r="E57" s="145"/>
    </row>
    <row r="58" spans="1:104" x14ac:dyDescent="0.2">
      <c r="E58" s="145"/>
    </row>
    <row r="59" spans="1:104" x14ac:dyDescent="0.2">
      <c r="E59" s="145"/>
    </row>
    <row r="60" spans="1:104" x14ac:dyDescent="0.2">
      <c r="E60" s="145"/>
    </row>
    <row r="61" spans="1:104" x14ac:dyDescent="0.2">
      <c r="E61" s="145"/>
    </row>
    <row r="62" spans="1:104" x14ac:dyDescent="0.2">
      <c r="E62" s="145"/>
    </row>
    <row r="63" spans="1:104" x14ac:dyDescent="0.2">
      <c r="E63" s="145"/>
    </row>
    <row r="64" spans="1:104" x14ac:dyDescent="0.2">
      <c r="E64" s="145"/>
    </row>
    <row r="65" spans="1:7" x14ac:dyDescent="0.2">
      <c r="E65" s="145"/>
    </row>
    <row r="66" spans="1:7" x14ac:dyDescent="0.2">
      <c r="E66" s="145"/>
    </row>
    <row r="67" spans="1:7" x14ac:dyDescent="0.2">
      <c r="E67" s="145"/>
    </row>
    <row r="68" spans="1:7" x14ac:dyDescent="0.2">
      <c r="E68" s="145"/>
    </row>
    <row r="69" spans="1:7" x14ac:dyDescent="0.2">
      <c r="E69" s="145"/>
    </row>
    <row r="70" spans="1:7" x14ac:dyDescent="0.2">
      <c r="E70" s="145"/>
    </row>
    <row r="71" spans="1:7" x14ac:dyDescent="0.2">
      <c r="E71" s="145"/>
    </row>
    <row r="72" spans="1:7" x14ac:dyDescent="0.2">
      <c r="E72" s="145"/>
    </row>
    <row r="73" spans="1:7" x14ac:dyDescent="0.2">
      <c r="E73" s="145"/>
    </row>
    <row r="74" spans="1:7" x14ac:dyDescent="0.2">
      <c r="E74" s="145"/>
    </row>
    <row r="75" spans="1:7" x14ac:dyDescent="0.2">
      <c r="E75" s="145"/>
    </row>
    <row r="76" spans="1:7" x14ac:dyDescent="0.2">
      <c r="E76" s="145"/>
    </row>
    <row r="77" spans="1:7" x14ac:dyDescent="0.2">
      <c r="E77" s="145"/>
    </row>
    <row r="78" spans="1:7" x14ac:dyDescent="0.2">
      <c r="A78" s="189"/>
      <c r="B78" s="189"/>
      <c r="C78" s="189"/>
      <c r="D78" s="189"/>
      <c r="E78" s="189"/>
      <c r="F78" s="189"/>
      <c r="G78" s="189"/>
    </row>
    <row r="79" spans="1:7" x14ac:dyDescent="0.2">
      <c r="A79" s="189"/>
      <c r="B79" s="189"/>
      <c r="C79" s="189"/>
      <c r="D79" s="189"/>
      <c r="E79" s="189"/>
      <c r="F79" s="189"/>
      <c r="G79" s="189"/>
    </row>
    <row r="80" spans="1:7" x14ac:dyDescent="0.2">
      <c r="A80" s="189"/>
      <c r="B80" s="189"/>
      <c r="C80" s="189"/>
      <c r="D80" s="189"/>
      <c r="E80" s="189"/>
      <c r="F80" s="189"/>
      <c r="G80" s="189"/>
    </row>
    <row r="81" spans="1:7" x14ac:dyDescent="0.2">
      <c r="A81" s="189"/>
      <c r="B81" s="189"/>
      <c r="C81" s="189"/>
      <c r="D81" s="189"/>
      <c r="E81" s="189"/>
      <c r="F81" s="189"/>
      <c r="G81" s="189"/>
    </row>
    <row r="82" spans="1:7" x14ac:dyDescent="0.2">
      <c r="E82" s="145"/>
    </row>
    <row r="83" spans="1:7" x14ac:dyDescent="0.2">
      <c r="E83" s="145"/>
    </row>
    <row r="84" spans="1:7" x14ac:dyDescent="0.2">
      <c r="E84" s="145"/>
    </row>
    <row r="85" spans="1:7" x14ac:dyDescent="0.2">
      <c r="E85" s="145"/>
    </row>
    <row r="86" spans="1:7" x14ac:dyDescent="0.2">
      <c r="E86" s="145"/>
    </row>
    <row r="87" spans="1:7" x14ac:dyDescent="0.2">
      <c r="E87" s="145"/>
    </row>
    <row r="88" spans="1:7" x14ac:dyDescent="0.2">
      <c r="E88" s="145"/>
    </row>
    <row r="89" spans="1:7" x14ac:dyDescent="0.2">
      <c r="E89" s="145"/>
    </row>
    <row r="90" spans="1:7" x14ac:dyDescent="0.2">
      <c r="E90" s="145"/>
    </row>
    <row r="91" spans="1:7" x14ac:dyDescent="0.2">
      <c r="E91" s="145"/>
    </row>
    <row r="92" spans="1:7" x14ac:dyDescent="0.2">
      <c r="E92" s="145"/>
    </row>
    <row r="93" spans="1:7" x14ac:dyDescent="0.2">
      <c r="E93" s="145"/>
    </row>
    <row r="94" spans="1:7" x14ac:dyDescent="0.2">
      <c r="E94" s="145"/>
    </row>
    <row r="95" spans="1:7" x14ac:dyDescent="0.2">
      <c r="E95" s="145"/>
    </row>
    <row r="96" spans="1:7" x14ac:dyDescent="0.2">
      <c r="E96" s="145"/>
    </row>
    <row r="97" spans="5:5" x14ac:dyDescent="0.2">
      <c r="E97" s="145"/>
    </row>
    <row r="98" spans="5:5" x14ac:dyDescent="0.2">
      <c r="E98" s="145"/>
    </row>
    <row r="99" spans="5:5" x14ac:dyDescent="0.2">
      <c r="E99" s="145"/>
    </row>
    <row r="100" spans="5:5" x14ac:dyDescent="0.2">
      <c r="E100" s="145"/>
    </row>
    <row r="101" spans="5:5" x14ac:dyDescent="0.2">
      <c r="E101" s="145"/>
    </row>
    <row r="102" spans="5:5" x14ac:dyDescent="0.2">
      <c r="E102" s="145"/>
    </row>
    <row r="103" spans="5:5" x14ac:dyDescent="0.2">
      <c r="E103" s="145"/>
    </row>
    <row r="104" spans="5:5" x14ac:dyDescent="0.2">
      <c r="E104" s="145"/>
    </row>
    <row r="105" spans="5:5" x14ac:dyDescent="0.2">
      <c r="E105" s="145"/>
    </row>
    <row r="106" spans="5:5" x14ac:dyDescent="0.2">
      <c r="E106" s="145"/>
    </row>
    <row r="107" spans="5:5" x14ac:dyDescent="0.2">
      <c r="E107" s="145"/>
    </row>
    <row r="108" spans="5:5" x14ac:dyDescent="0.2">
      <c r="E108" s="145"/>
    </row>
    <row r="109" spans="5:5" x14ac:dyDescent="0.2">
      <c r="E109" s="145"/>
    </row>
    <row r="110" spans="5:5" x14ac:dyDescent="0.2">
      <c r="E110" s="145"/>
    </row>
    <row r="111" spans="5:5" x14ac:dyDescent="0.2">
      <c r="E111" s="145"/>
    </row>
    <row r="112" spans="5:5" x14ac:dyDescent="0.2">
      <c r="E112" s="145"/>
    </row>
    <row r="113" spans="1:7" x14ac:dyDescent="0.2">
      <c r="A113" s="190"/>
      <c r="B113" s="190"/>
    </row>
    <row r="114" spans="1:7" x14ac:dyDescent="0.2">
      <c r="A114" s="189"/>
      <c r="B114" s="189"/>
      <c r="C114" s="192"/>
      <c r="D114" s="192"/>
      <c r="E114" s="193"/>
      <c r="F114" s="192"/>
      <c r="G114" s="194"/>
    </row>
    <row r="115" spans="1:7" x14ac:dyDescent="0.2">
      <c r="A115" s="195"/>
      <c r="B115" s="195"/>
      <c r="C115" s="189"/>
      <c r="D115" s="189"/>
      <c r="E115" s="196"/>
      <c r="F115" s="189"/>
      <c r="G115" s="189"/>
    </row>
    <row r="116" spans="1:7" x14ac:dyDescent="0.2">
      <c r="A116" s="189"/>
      <c r="B116" s="189"/>
      <c r="C116" s="189"/>
      <c r="D116" s="189"/>
      <c r="E116" s="196"/>
      <c r="F116" s="189"/>
      <c r="G116" s="189"/>
    </row>
    <row r="117" spans="1:7" x14ac:dyDescent="0.2">
      <c r="A117" s="189"/>
      <c r="B117" s="189"/>
      <c r="C117" s="189"/>
      <c r="D117" s="189"/>
      <c r="E117" s="196"/>
      <c r="F117" s="189"/>
      <c r="G117" s="189"/>
    </row>
    <row r="118" spans="1:7" x14ac:dyDescent="0.2">
      <c r="A118" s="189"/>
      <c r="B118" s="189"/>
      <c r="C118" s="189"/>
      <c r="D118" s="189"/>
      <c r="E118" s="196"/>
      <c r="F118" s="189"/>
      <c r="G118" s="189"/>
    </row>
    <row r="119" spans="1:7" x14ac:dyDescent="0.2">
      <c r="A119" s="189"/>
      <c r="B119" s="189"/>
      <c r="C119" s="189"/>
      <c r="D119" s="189"/>
      <c r="E119" s="196"/>
      <c r="F119" s="189"/>
      <c r="G119" s="189"/>
    </row>
    <row r="120" spans="1:7" x14ac:dyDescent="0.2">
      <c r="A120" s="189"/>
      <c r="B120" s="189"/>
      <c r="C120" s="189"/>
      <c r="D120" s="189"/>
      <c r="E120" s="196"/>
      <c r="F120" s="189"/>
      <c r="G120" s="189"/>
    </row>
    <row r="121" spans="1:7" x14ac:dyDescent="0.2">
      <c r="A121" s="189"/>
      <c r="B121" s="189"/>
      <c r="C121" s="189"/>
      <c r="D121" s="189"/>
      <c r="E121" s="196"/>
      <c r="F121" s="189"/>
      <c r="G121" s="189"/>
    </row>
    <row r="122" spans="1:7" x14ac:dyDescent="0.2">
      <c r="A122" s="189"/>
      <c r="B122" s="189"/>
      <c r="C122" s="189"/>
      <c r="D122" s="189"/>
      <c r="E122" s="196"/>
      <c r="F122" s="189"/>
      <c r="G122" s="189"/>
    </row>
    <row r="123" spans="1:7" x14ac:dyDescent="0.2">
      <c r="A123" s="189"/>
      <c r="B123" s="189"/>
      <c r="C123" s="189"/>
      <c r="D123" s="189"/>
      <c r="E123" s="196"/>
      <c r="F123" s="189"/>
      <c r="G123" s="189"/>
    </row>
    <row r="124" spans="1:7" x14ac:dyDescent="0.2">
      <c r="A124" s="189"/>
      <c r="B124" s="189"/>
      <c r="C124" s="189"/>
      <c r="D124" s="189"/>
      <c r="E124" s="196"/>
      <c r="F124" s="189"/>
      <c r="G124" s="189"/>
    </row>
    <row r="125" spans="1:7" x14ac:dyDescent="0.2">
      <c r="A125" s="189"/>
      <c r="B125" s="189"/>
      <c r="C125" s="189"/>
      <c r="D125" s="189"/>
      <c r="E125" s="196"/>
      <c r="F125" s="189"/>
      <c r="G125" s="189"/>
    </row>
    <row r="126" spans="1:7" x14ac:dyDescent="0.2">
      <c r="A126" s="189"/>
      <c r="B126" s="189"/>
      <c r="C126" s="189"/>
      <c r="D126" s="189"/>
      <c r="E126" s="196"/>
      <c r="F126" s="189"/>
      <c r="G126" s="189"/>
    </row>
    <row r="127" spans="1:7" x14ac:dyDescent="0.2">
      <c r="A127" s="189"/>
      <c r="B127" s="189"/>
      <c r="C127" s="189"/>
      <c r="D127" s="189"/>
      <c r="E127" s="196"/>
      <c r="F127" s="189"/>
      <c r="G127" s="189"/>
    </row>
  </sheetData>
  <mergeCells count="12">
    <mergeCell ref="C34:D34"/>
    <mergeCell ref="C22:D22"/>
    <mergeCell ref="C24:D24"/>
    <mergeCell ref="C25:D25"/>
    <mergeCell ref="A1:G1"/>
    <mergeCell ref="A3:B3"/>
    <mergeCell ref="A4:B4"/>
    <mergeCell ref="E4:G4"/>
    <mergeCell ref="C11:D11"/>
    <mergeCell ref="C12:D12"/>
    <mergeCell ref="C16:D16"/>
    <mergeCell ref="C21:D21"/>
  </mergeCells>
  <printOptions gridLinesSet="0"/>
  <pageMargins left="0.25" right="0.25" top="0.75" bottom="0.75" header="0.3" footer="0.3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otosan</dc:creator>
  <cp:lastModifiedBy>Petr Pešek</cp:lastModifiedBy>
  <dcterms:created xsi:type="dcterms:W3CDTF">2019-04-28T16:53:12Z</dcterms:created>
  <dcterms:modified xsi:type="dcterms:W3CDTF">2019-05-07T09:10:36Z</dcterms:modified>
</cp:coreProperties>
</file>